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T\PPT\2021 m\II ketv\"/>
    </mc:Choice>
  </mc:AlternateContent>
  <xr:revisionPtr revIDLastSave="0" documentId="13_ncr:1_{5F5C5D7C-6A0A-440A-BE8F-014A595C3B7F}" xr6:coauthVersionLast="47" xr6:coauthVersionMax="47" xr10:uidLastSave="{00000000-0000-0000-0000-000000000000}"/>
  <bookViews>
    <workbookView xWindow="0" yWindow="0" windowWidth="28800" windowHeight="15600" activeTab="6" xr2:uid="{00000000-000D-0000-FFFF-FFFF00000000}"/>
  </bookViews>
  <sheets>
    <sheet name="Forma Nr. 2 SUM" sheetId="3" r:id="rId1"/>
    <sheet name="Forma Nr. 2 SB" sheetId="1" r:id="rId2"/>
    <sheet name="Forma Nr. 2 ML" sheetId="2" r:id="rId3"/>
    <sheet name="FS gautos" sheetId="7" r:id="rId4"/>
    <sheet name="FS sukauptos" sheetId="9" r:id="rId5"/>
    <sheet name="9 priedas" sheetId="10" r:id="rId6"/>
    <sheet name="Pažyma prie 9 priedo" sheetId="4" r:id="rId7"/>
    <sheet name="Forma Nr. B-2" sheetId="5" r:id="rId8"/>
    <sheet name="Pažyma dėl neužimtų etatų" sheetId="8" r:id="rId9"/>
  </sheets>
  <calcPr calcId="181029"/>
</workbook>
</file>

<file path=xl/calcChain.xml><?xml version="1.0" encoding="utf-8"?>
<calcChain xmlns="http://schemas.openxmlformats.org/spreadsheetml/2006/main">
  <c r="I31" i="10" l="1"/>
  <c r="I32" i="10"/>
  <c r="J32" i="10"/>
  <c r="J31" i="10" s="1"/>
  <c r="K32" i="10"/>
  <c r="K31" i="10" s="1"/>
  <c r="K30" i="10" s="1"/>
  <c r="K90" i="10" s="1"/>
  <c r="I37" i="10"/>
  <c r="J37" i="10"/>
  <c r="K37" i="10"/>
  <c r="I39" i="10"/>
  <c r="J39" i="10"/>
  <c r="K39" i="10"/>
  <c r="I42" i="10"/>
  <c r="I43" i="10"/>
  <c r="J43" i="10"/>
  <c r="J42" i="10" s="1"/>
  <c r="K43" i="10"/>
  <c r="K42" i="10" s="1"/>
  <c r="K47" i="10"/>
  <c r="I48" i="10"/>
  <c r="I47" i="10" s="1"/>
  <c r="J48" i="10"/>
  <c r="J47" i="10" s="1"/>
  <c r="K48" i="10"/>
  <c r="I51" i="10"/>
  <c r="J51" i="10"/>
  <c r="K51" i="10"/>
  <c r="I54" i="10"/>
  <c r="J54" i="10"/>
  <c r="K54" i="10"/>
  <c r="I59" i="10"/>
  <c r="J59" i="10"/>
  <c r="K59" i="10"/>
  <c r="I66" i="10"/>
  <c r="I65" i="10" s="1"/>
  <c r="J66" i="10"/>
  <c r="J65" i="10" s="1"/>
  <c r="K66" i="10"/>
  <c r="K65" i="10" s="1"/>
  <c r="I69" i="10"/>
  <c r="J69" i="10"/>
  <c r="K69" i="10"/>
  <c r="K74" i="10"/>
  <c r="I75" i="10"/>
  <c r="I74" i="10" s="1"/>
  <c r="J75" i="10"/>
  <c r="J74" i="10" s="1"/>
  <c r="K75" i="10"/>
  <c r="I81" i="10"/>
  <c r="I82" i="10"/>
  <c r="J82" i="10"/>
  <c r="J81" i="10" s="1"/>
  <c r="K82" i="10"/>
  <c r="K81" i="10" s="1"/>
  <c r="H20" i="9"/>
  <c r="H23" i="9"/>
  <c r="D19" i="8"/>
  <c r="J30" i="10" l="1"/>
  <c r="J90" i="10" s="1"/>
  <c r="I30" i="10"/>
  <c r="I90" i="10" s="1"/>
  <c r="H18" i="7"/>
  <c r="H21" i="7"/>
  <c r="R39" i="5"/>
  <c r="Q39" i="5"/>
  <c r="P39" i="5"/>
  <c r="O39" i="5"/>
  <c r="N39" i="5"/>
  <c r="M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K34" i="5"/>
  <c r="J34" i="5"/>
  <c r="I34" i="5"/>
  <c r="H34" i="5"/>
  <c r="G34" i="5"/>
  <c r="F34" i="5"/>
  <c r="E34" i="5"/>
  <c r="D34" i="5"/>
  <c r="C34" i="5"/>
  <c r="B34" i="5"/>
  <c r="S33" i="5"/>
  <c r="L33" i="5"/>
  <c r="S32" i="5"/>
  <c r="L32" i="5"/>
  <c r="S31" i="5"/>
  <c r="L31" i="5"/>
  <c r="S30" i="5"/>
  <c r="L30" i="5"/>
  <c r="S29" i="5"/>
  <c r="L29" i="5"/>
  <c r="S28" i="5"/>
  <c r="L28" i="5"/>
  <c r="S27" i="5"/>
  <c r="L27" i="5"/>
  <c r="S26" i="5"/>
  <c r="L26" i="5"/>
  <c r="S25" i="5"/>
  <c r="S24" i="5"/>
  <c r="S23" i="5"/>
  <c r="L23" i="5"/>
  <c r="S22" i="5"/>
  <c r="L22" i="5"/>
  <c r="S21" i="5"/>
  <c r="L21" i="5"/>
  <c r="S20" i="5"/>
  <c r="L20" i="5"/>
  <c r="C49" i="4"/>
  <c r="H45" i="4"/>
  <c r="G45" i="4"/>
  <c r="F45" i="4"/>
  <c r="E45" i="4"/>
  <c r="D45" i="4"/>
  <c r="C44" i="4"/>
  <c r="C43" i="4"/>
  <c r="C42" i="4"/>
  <c r="C41" i="4"/>
  <c r="C40" i="4"/>
  <c r="C39" i="4"/>
  <c r="C38" i="4"/>
  <c r="C37" i="4"/>
  <c r="H35" i="4"/>
  <c r="G35" i="4"/>
  <c r="F35" i="4"/>
  <c r="C35" i="4"/>
  <c r="C34" i="4"/>
  <c r="C33" i="4"/>
  <c r="C32" i="4"/>
  <c r="C31" i="4"/>
  <c r="C30" i="4"/>
  <c r="C29" i="4"/>
  <c r="C28" i="4"/>
  <c r="C27" i="4"/>
  <c r="C26" i="4"/>
  <c r="C25" i="4"/>
  <c r="H24" i="4"/>
  <c r="H50" i="4" s="1"/>
  <c r="G24" i="4"/>
  <c r="G50" i="4" s="1"/>
  <c r="F24" i="4"/>
  <c r="F50" i="4" s="1"/>
  <c r="E24" i="4"/>
  <c r="E50" i="4" s="1"/>
  <c r="D24" i="4"/>
  <c r="D50" i="4" s="1"/>
  <c r="C23" i="4"/>
  <c r="C22" i="4"/>
  <c r="C21" i="4"/>
  <c r="C20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J102" i="3"/>
  <c r="J101" i="3" s="1"/>
  <c r="K102" i="3"/>
  <c r="K101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J131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I151" i="3" s="1"/>
  <c r="I150" i="3" s="1"/>
  <c r="J153" i="3"/>
  <c r="J152" i="3" s="1"/>
  <c r="J151" i="3" s="1"/>
  <c r="J150" i="3" s="1"/>
  <c r="K153" i="3"/>
  <c r="K152" i="3" s="1"/>
  <c r="K151" i="3" s="1"/>
  <c r="K150" i="3" s="1"/>
  <c r="L153" i="3"/>
  <c r="L152" i="3" s="1"/>
  <c r="I158" i="3"/>
  <c r="I157" i="3" s="1"/>
  <c r="J158" i="3"/>
  <c r="J157" i="3" s="1"/>
  <c r="K158" i="3"/>
  <c r="K157" i="3" s="1"/>
  <c r="L158" i="3"/>
  <c r="L157" i="3" s="1"/>
  <c r="L161" i="3"/>
  <c r="I163" i="3"/>
  <c r="I162" i="3" s="1"/>
  <c r="I161" i="3" s="1"/>
  <c r="J163" i="3"/>
  <c r="J162" i="3" s="1"/>
  <c r="J161" i="3" s="1"/>
  <c r="J160" i="3" s="1"/>
  <c r="K163" i="3"/>
  <c r="K162" i="3" s="1"/>
  <c r="K161" i="3" s="1"/>
  <c r="L163" i="3"/>
  <c r="L162" i="3" s="1"/>
  <c r="I167" i="3"/>
  <c r="I166" i="3" s="1"/>
  <c r="I165" i="3" s="1"/>
  <c r="J167" i="3"/>
  <c r="J166" i="3" s="1"/>
  <c r="J165" i="3" s="1"/>
  <c r="K167" i="3"/>
  <c r="K166" i="3" s="1"/>
  <c r="K165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L210" i="3"/>
  <c r="L209" i="3" s="1"/>
  <c r="L208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L263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7" i="3"/>
  <c r="I278" i="3"/>
  <c r="J278" i="3"/>
  <c r="J277" i="3" s="1"/>
  <c r="K278" i="3"/>
  <c r="K277" i="3" s="1"/>
  <c r="L278" i="3"/>
  <c r="L277" i="3" s="1"/>
  <c r="J281" i="3"/>
  <c r="I282" i="3"/>
  <c r="I281" i="3" s="1"/>
  <c r="J282" i="3"/>
  <c r="K282" i="3"/>
  <c r="K281" i="3" s="1"/>
  <c r="L282" i="3"/>
  <c r="L281" i="3" s="1"/>
  <c r="I285" i="3"/>
  <c r="I286" i="3"/>
  <c r="J286" i="3"/>
  <c r="J285" i="3" s="1"/>
  <c r="K286" i="3"/>
  <c r="K285" i="3" s="1"/>
  <c r="L286" i="3"/>
  <c r="L285" i="3" s="1"/>
  <c r="J288" i="3"/>
  <c r="I289" i="3"/>
  <c r="I288" i="3" s="1"/>
  <c r="J289" i="3"/>
  <c r="K289" i="3"/>
  <c r="K288" i="3" s="1"/>
  <c r="L289" i="3"/>
  <c r="L288" i="3" s="1"/>
  <c r="I291" i="3"/>
  <c r="I292" i="3"/>
  <c r="J292" i="3"/>
  <c r="J291" i="3" s="1"/>
  <c r="K292" i="3"/>
  <c r="K291" i="3" s="1"/>
  <c r="L292" i="3"/>
  <c r="L291" i="3" s="1"/>
  <c r="J297" i="3"/>
  <c r="I298" i="3"/>
  <c r="I297" i="3" s="1"/>
  <c r="I296" i="3" s="1"/>
  <c r="J298" i="3"/>
  <c r="K298" i="3"/>
  <c r="K297" i="3" s="1"/>
  <c r="L298" i="3"/>
  <c r="L297" i="3" s="1"/>
  <c r="I300" i="3"/>
  <c r="J300" i="3"/>
  <c r="K300" i="3"/>
  <c r="L300" i="3"/>
  <c r="I303" i="3"/>
  <c r="J303" i="3"/>
  <c r="K303" i="3"/>
  <c r="L303" i="3"/>
  <c r="I306" i="3"/>
  <c r="I307" i="3"/>
  <c r="J307" i="3"/>
  <c r="J306" i="3" s="1"/>
  <c r="K307" i="3"/>
  <c r="K306" i="3" s="1"/>
  <c r="L307" i="3"/>
  <c r="L306" i="3" s="1"/>
  <c r="J310" i="3"/>
  <c r="I311" i="3"/>
  <c r="I310" i="3" s="1"/>
  <c r="J311" i="3"/>
  <c r="K311" i="3"/>
  <c r="K310" i="3" s="1"/>
  <c r="L311" i="3"/>
  <c r="L310" i="3" s="1"/>
  <c r="I314" i="3"/>
  <c r="I315" i="3"/>
  <c r="J315" i="3"/>
  <c r="J314" i="3" s="1"/>
  <c r="K315" i="3"/>
  <c r="K314" i="3" s="1"/>
  <c r="L315" i="3"/>
  <c r="L314" i="3" s="1"/>
  <c r="J318" i="3"/>
  <c r="I319" i="3"/>
  <c r="I318" i="3" s="1"/>
  <c r="J319" i="3"/>
  <c r="K319" i="3"/>
  <c r="K318" i="3" s="1"/>
  <c r="L319" i="3"/>
  <c r="L318" i="3" s="1"/>
  <c r="I321" i="3"/>
  <c r="I322" i="3"/>
  <c r="J322" i="3"/>
  <c r="J321" i="3" s="1"/>
  <c r="K322" i="3"/>
  <c r="K321" i="3" s="1"/>
  <c r="L322" i="3"/>
  <c r="L321" i="3" s="1"/>
  <c r="J324" i="3"/>
  <c r="I325" i="3"/>
  <c r="I324" i="3" s="1"/>
  <c r="J325" i="3"/>
  <c r="K325" i="3"/>
  <c r="K324" i="3" s="1"/>
  <c r="L325" i="3"/>
  <c r="L324" i="3" s="1"/>
  <c r="J329" i="3"/>
  <c r="I330" i="3"/>
  <c r="I329" i="3" s="1"/>
  <c r="J330" i="3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8" i="3"/>
  <c r="I339" i="3"/>
  <c r="J339" i="3"/>
  <c r="J338" i="3" s="1"/>
  <c r="K339" i="3"/>
  <c r="K338" i="3" s="1"/>
  <c r="L339" i="3"/>
  <c r="L338" i="3" s="1"/>
  <c r="J342" i="3"/>
  <c r="I343" i="3"/>
  <c r="I342" i="3" s="1"/>
  <c r="J343" i="3"/>
  <c r="K343" i="3"/>
  <c r="K342" i="3" s="1"/>
  <c r="L343" i="3"/>
  <c r="L342" i="3" s="1"/>
  <c r="I346" i="3"/>
  <c r="I347" i="3"/>
  <c r="J347" i="3"/>
  <c r="J346" i="3" s="1"/>
  <c r="K347" i="3"/>
  <c r="K346" i="3" s="1"/>
  <c r="L347" i="3"/>
  <c r="L346" i="3" s="1"/>
  <c r="J350" i="3"/>
  <c r="I351" i="3"/>
  <c r="I350" i="3" s="1"/>
  <c r="J351" i="3"/>
  <c r="K351" i="3"/>
  <c r="K350" i="3" s="1"/>
  <c r="L351" i="3"/>
  <c r="L350" i="3" s="1"/>
  <c r="I353" i="3"/>
  <c r="I354" i="3"/>
  <c r="J354" i="3"/>
  <c r="J353" i="3" s="1"/>
  <c r="K354" i="3"/>
  <c r="K353" i="3" s="1"/>
  <c r="L354" i="3"/>
  <c r="L353" i="3" s="1"/>
  <c r="J356" i="3"/>
  <c r="I357" i="3"/>
  <c r="I356" i="3" s="1"/>
  <c r="J357" i="3"/>
  <c r="K357" i="3"/>
  <c r="K356" i="3" s="1"/>
  <c r="L357" i="3"/>
  <c r="L356" i="3" s="1"/>
  <c r="C45" i="4" l="1"/>
  <c r="S35" i="5"/>
  <c r="S37" i="5"/>
  <c r="S39" i="5"/>
  <c r="S34" i="5"/>
  <c r="S36" i="5"/>
  <c r="S38" i="5"/>
  <c r="L38" i="5"/>
  <c r="L39" i="5"/>
  <c r="L34" i="5"/>
  <c r="L35" i="5"/>
  <c r="L36" i="5"/>
  <c r="L37" i="5"/>
  <c r="C24" i="4"/>
  <c r="C50" i="4"/>
  <c r="L89" i="3"/>
  <c r="I328" i="3"/>
  <c r="I295" i="3" s="1"/>
  <c r="J296" i="3"/>
  <c r="J295" i="3" s="1"/>
  <c r="L151" i="3"/>
  <c r="L150" i="3" s="1"/>
  <c r="L131" i="3"/>
  <c r="L109" i="3"/>
  <c r="J328" i="3"/>
  <c r="L231" i="3"/>
  <c r="L230" i="3" s="1"/>
  <c r="L178" i="3"/>
  <c r="L177" i="3" s="1"/>
  <c r="L165" i="3"/>
  <c r="L296" i="3"/>
  <c r="L295" i="3" s="1"/>
  <c r="K100" i="3"/>
  <c r="L62" i="3"/>
  <c r="L61" i="3" s="1"/>
  <c r="L31" i="3"/>
  <c r="K131" i="3"/>
  <c r="K62" i="3"/>
  <c r="K61" i="3" s="1"/>
  <c r="K31" i="3"/>
  <c r="L328" i="3"/>
  <c r="L160" i="3"/>
  <c r="K109" i="3"/>
  <c r="K89" i="3"/>
  <c r="K328" i="3"/>
  <c r="K296" i="3"/>
  <c r="K295" i="3" s="1"/>
  <c r="K263" i="3"/>
  <c r="K231" i="3"/>
  <c r="K230" i="3" s="1"/>
  <c r="K208" i="3"/>
  <c r="K178" i="3"/>
  <c r="K177" i="3" s="1"/>
  <c r="K176" i="3" s="1"/>
  <c r="K160" i="3"/>
  <c r="I131" i="3"/>
  <c r="I160" i="3"/>
  <c r="J263" i="3"/>
  <c r="J231" i="3"/>
  <c r="J208" i="3"/>
  <c r="J178" i="3"/>
  <c r="J177" i="3" s="1"/>
  <c r="J109" i="3"/>
  <c r="J100" i="3"/>
  <c r="J89" i="3"/>
  <c r="J62" i="3"/>
  <c r="J61" i="3" s="1"/>
  <c r="J31" i="3"/>
  <c r="J30" i="3" s="1"/>
  <c r="I263" i="3"/>
  <c r="I231" i="3"/>
  <c r="I230" i="3" s="1"/>
  <c r="I208" i="3"/>
  <c r="I178" i="3"/>
  <c r="I177" i="3" s="1"/>
  <c r="I109" i="3"/>
  <c r="I100" i="3"/>
  <c r="I89" i="3"/>
  <c r="I62" i="3"/>
  <c r="I61" i="3" s="1"/>
  <c r="I31" i="3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I62" i="2" s="1"/>
  <c r="I61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K102" i="2"/>
  <c r="K101" i="2" s="1"/>
  <c r="L102" i="2"/>
  <c r="L101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J153" i="2"/>
  <c r="J152" i="2" s="1"/>
  <c r="J151" i="2" s="1"/>
  <c r="J150" i="2" s="1"/>
  <c r="K153" i="2"/>
  <c r="K152" i="2" s="1"/>
  <c r="L153" i="2"/>
  <c r="L152" i="2" s="1"/>
  <c r="I158" i="2"/>
  <c r="I157" i="2" s="1"/>
  <c r="J158" i="2"/>
  <c r="J157" i="2" s="1"/>
  <c r="K158" i="2"/>
  <c r="K157" i="2" s="1"/>
  <c r="L158" i="2"/>
  <c r="L157" i="2" s="1"/>
  <c r="I163" i="2"/>
  <c r="I162" i="2" s="1"/>
  <c r="I161" i="2" s="1"/>
  <c r="J163" i="2"/>
  <c r="J162" i="2" s="1"/>
  <c r="J161" i="2" s="1"/>
  <c r="K163" i="2"/>
  <c r="K162" i="2" s="1"/>
  <c r="K161" i="2" s="1"/>
  <c r="L163" i="2"/>
  <c r="L162" i="2" s="1"/>
  <c r="L161" i="2" s="1"/>
  <c r="I167" i="2"/>
  <c r="I166" i="2" s="1"/>
  <c r="J167" i="2"/>
  <c r="J166" i="2" s="1"/>
  <c r="K167" i="2"/>
  <c r="K166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J210" i="2"/>
  <c r="J209" i="2" s="1"/>
  <c r="K210" i="2"/>
  <c r="K209" i="2" s="1"/>
  <c r="K208" i="2" s="1"/>
  <c r="L210" i="2"/>
  <c r="L209" i="2" s="1"/>
  <c r="I213" i="2"/>
  <c r="I212" i="2" s="1"/>
  <c r="J213" i="2"/>
  <c r="J212" i="2" s="1"/>
  <c r="K213" i="2"/>
  <c r="K212" i="2" s="1"/>
  <c r="L213" i="2"/>
  <c r="L212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I233" i="2"/>
  <c r="I232" i="2" s="1"/>
  <c r="J233" i="2"/>
  <c r="J232" i="2" s="1"/>
  <c r="K233" i="2"/>
  <c r="K232" i="2" s="1"/>
  <c r="L233" i="2"/>
  <c r="L232" i="2" s="1"/>
  <c r="I235" i="2"/>
  <c r="J235" i="2"/>
  <c r="K235" i="2"/>
  <c r="L235" i="2"/>
  <c r="I238" i="2"/>
  <c r="J238" i="2"/>
  <c r="K238" i="2"/>
  <c r="L238" i="2"/>
  <c r="I242" i="2"/>
  <c r="I241" i="2" s="1"/>
  <c r="J242" i="2"/>
  <c r="J241" i="2" s="1"/>
  <c r="K242" i="2"/>
  <c r="K241" i="2" s="1"/>
  <c r="L242" i="2"/>
  <c r="L241" i="2" s="1"/>
  <c r="I246" i="2"/>
  <c r="I245" i="2" s="1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60" i="2"/>
  <c r="I259" i="2" s="1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L265" i="2"/>
  <c r="L264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9" i="2"/>
  <c r="I288" i="2" s="1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8" i="2"/>
  <c r="I297" i="2" s="1"/>
  <c r="J298" i="2"/>
  <c r="J297" i="2" s="1"/>
  <c r="K298" i="2"/>
  <c r="K297" i="2" s="1"/>
  <c r="L298" i="2"/>
  <c r="L297" i="2" s="1"/>
  <c r="L296" i="2" s="1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30" i="2"/>
  <c r="I329" i="2" s="1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I31" i="1" s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I62" i="1" s="1"/>
  <c r="I61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K89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J102" i="1"/>
  <c r="J101" i="1" s="1"/>
  <c r="K102" i="1"/>
  <c r="K101" i="1" s="1"/>
  <c r="K100" i="1" s="1"/>
  <c r="L102" i="1"/>
  <c r="L101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I151" i="1" s="1"/>
  <c r="I150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J165" i="1" s="1"/>
  <c r="K167" i="1"/>
  <c r="K166" i="1" s="1"/>
  <c r="K165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I178" i="1" s="1"/>
  <c r="I177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30" i="3" l="1"/>
  <c r="L360" i="3" s="1"/>
  <c r="K30" i="3"/>
  <c r="K360" i="3" s="1"/>
  <c r="L176" i="3"/>
  <c r="I176" i="3"/>
  <c r="I30" i="3"/>
  <c r="I360" i="3" s="1"/>
  <c r="J230" i="3"/>
  <c r="J176" i="3" s="1"/>
  <c r="J360" i="3" s="1"/>
  <c r="L231" i="2"/>
  <c r="L208" i="2"/>
  <c r="L178" i="2"/>
  <c r="L177" i="2" s="1"/>
  <c r="L165" i="2"/>
  <c r="L160" i="2"/>
  <c r="L151" i="2"/>
  <c r="L150" i="2" s="1"/>
  <c r="L131" i="2"/>
  <c r="L109" i="2"/>
  <c r="L100" i="2"/>
  <c r="L89" i="2" s="1"/>
  <c r="L62" i="2"/>
  <c r="L61" i="2" s="1"/>
  <c r="L31" i="2"/>
  <c r="L328" i="2"/>
  <c r="L295" i="2" s="1"/>
  <c r="L263" i="2"/>
  <c r="K328" i="2"/>
  <c r="K296" i="2"/>
  <c r="J328" i="2"/>
  <c r="J296" i="2"/>
  <c r="J295" i="2" s="1"/>
  <c r="I328" i="2"/>
  <c r="I296" i="2"/>
  <c r="I165" i="2"/>
  <c r="K151" i="2"/>
  <c r="K150" i="2" s="1"/>
  <c r="K131" i="2"/>
  <c r="J109" i="2"/>
  <c r="J100" i="2"/>
  <c r="J89" i="2"/>
  <c r="K263" i="2"/>
  <c r="K231" i="2"/>
  <c r="K230" i="2" s="1"/>
  <c r="K178" i="2"/>
  <c r="K177" i="2" s="1"/>
  <c r="J131" i="2"/>
  <c r="I109" i="2"/>
  <c r="I89" i="2"/>
  <c r="K62" i="2"/>
  <c r="K61" i="2" s="1"/>
  <c r="K31" i="2"/>
  <c r="J263" i="2"/>
  <c r="J231" i="2"/>
  <c r="J230" i="2" s="1"/>
  <c r="J208" i="2"/>
  <c r="J178" i="2"/>
  <c r="K165" i="2"/>
  <c r="K160" i="2" s="1"/>
  <c r="I160" i="2"/>
  <c r="I151" i="2"/>
  <c r="I150" i="2" s="1"/>
  <c r="I131" i="2"/>
  <c r="J62" i="2"/>
  <c r="J61" i="2" s="1"/>
  <c r="J31" i="2"/>
  <c r="I263" i="2"/>
  <c r="I231" i="2"/>
  <c r="I208" i="2"/>
  <c r="I178" i="2"/>
  <c r="I177" i="2" s="1"/>
  <c r="J165" i="2"/>
  <c r="J160" i="2" s="1"/>
  <c r="K109" i="2"/>
  <c r="K100" i="2"/>
  <c r="K89" i="2"/>
  <c r="I31" i="2"/>
  <c r="I30" i="2" s="1"/>
  <c r="L231" i="1"/>
  <c r="L131" i="1"/>
  <c r="L109" i="1"/>
  <c r="K328" i="1"/>
  <c r="K296" i="1"/>
  <c r="L296" i="1"/>
  <c r="L263" i="1"/>
  <c r="L178" i="1"/>
  <c r="L165" i="1"/>
  <c r="L151" i="1"/>
  <c r="L150" i="1" s="1"/>
  <c r="L100" i="1"/>
  <c r="L89" i="1" s="1"/>
  <c r="L30" i="1" s="1"/>
  <c r="L62" i="1"/>
  <c r="L61" i="1" s="1"/>
  <c r="J328" i="1"/>
  <c r="J296" i="1"/>
  <c r="J295" i="1" s="1"/>
  <c r="J263" i="1"/>
  <c r="J231" i="1"/>
  <c r="J208" i="1"/>
  <c r="L328" i="1"/>
  <c r="L208" i="1"/>
  <c r="L160" i="1"/>
  <c r="I328" i="1"/>
  <c r="I296" i="1"/>
  <c r="I295" i="1" s="1"/>
  <c r="K263" i="1"/>
  <c r="K231" i="1"/>
  <c r="K230" i="1" s="1"/>
  <c r="K208" i="1"/>
  <c r="I165" i="1"/>
  <c r="K160" i="1"/>
  <c r="K151" i="1"/>
  <c r="K150" i="1" s="1"/>
  <c r="K131" i="1"/>
  <c r="J109" i="1"/>
  <c r="J100" i="1"/>
  <c r="J89" i="1"/>
  <c r="K109" i="1"/>
  <c r="K178" i="1"/>
  <c r="J160" i="1"/>
  <c r="J151" i="1"/>
  <c r="J150" i="1" s="1"/>
  <c r="J131" i="1"/>
  <c r="I109" i="1"/>
  <c r="I100" i="1"/>
  <c r="I89" i="1"/>
  <c r="I30" i="1" s="1"/>
  <c r="I360" i="1" s="1"/>
  <c r="K62" i="1"/>
  <c r="K61" i="1" s="1"/>
  <c r="K31" i="1"/>
  <c r="I263" i="1"/>
  <c r="I231" i="1"/>
  <c r="I230" i="1" s="1"/>
  <c r="I176" i="1" s="1"/>
  <c r="J178" i="1"/>
  <c r="J177" i="1" s="1"/>
  <c r="I160" i="1"/>
  <c r="I131" i="1"/>
  <c r="J62" i="1"/>
  <c r="J61" i="1" s="1"/>
  <c r="J31" i="1"/>
  <c r="J30" i="1" s="1"/>
  <c r="J30" i="2" l="1"/>
  <c r="L230" i="2"/>
  <c r="L176" i="2" s="1"/>
  <c r="I230" i="2"/>
  <c r="I176" i="2" s="1"/>
  <c r="I360" i="2" s="1"/>
  <c r="J177" i="2"/>
  <c r="J176" i="2" s="1"/>
  <c r="K30" i="2"/>
  <c r="I295" i="2"/>
  <c r="K295" i="2"/>
  <c r="K176" i="2" s="1"/>
  <c r="L30" i="2"/>
  <c r="L295" i="1"/>
  <c r="K30" i="1"/>
  <c r="K177" i="1"/>
  <c r="K176" i="1" s="1"/>
  <c r="K295" i="1"/>
  <c r="J230" i="1"/>
  <c r="J176" i="1" s="1"/>
  <c r="J360" i="1" s="1"/>
  <c r="L177" i="1"/>
  <c r="L176" i="1" s="1"/>
  <c r="L360" i="1" s="1"/>
  <c r="L230" i="1"/>
  <c r="L360" i="2" l="1"/>
  <c r="J360" i="2"/>
  <c r="K360" i="2"/>
  <c r="K360" i="1"/>
</calcChain>
</file>

<file path=xl/sharedStrings.xml><?xml version="1.0" encoding="utf-8"?>
<sst xmlns="http://schemas.openxmlformats.org/spreadsheetml/2006/main" count="1507" uniqueCount="430">
  <si>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</si>
  <si>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</si>
  <si>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</si>
  <si>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</si>
  <si>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</si>
  <si>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</si>
  <si>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Pedagoginė psichologinė tarnyba, 300016203, Kvietinių 30, Gargždai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</si>
  <si>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</si>
  <si>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</si>
  <si>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</si>
  <si>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</si>
  <si>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</si>
  <si>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</si>
  <si>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</si>
  <si>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</si>
  <si>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</si>
  <si>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</si>
  <si>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</si>
  <si>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</si>
  <si>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</si>
  <si>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</si>
  <si>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300016203</t>
  </si>
  <si>
    <t>1.1.4.1. Pedagoginės psichologinės tarnybos darbuotojų veiklos užtikrinimas</t>
  </si>
  <si>
    <t>Programos</t>
  </si>
  <si>
    <t>1</t>
  </si>
  <si>
    <t>Finansavimo šaltinio</t>
  </si>
  <si>
    <t>SB</t>
  </si>
  <si>
    <t>Valstybės funkcijos</t>
  </si>
  <si>
    <t>09</t>
  </si>
  <si>
    <t>05</t>
  </si>
  <si>
    <t>01</t>
  </si>
  <si>
    <t>03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</si>
  <si>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</si>
  <si>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</si>
  <si>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</si>
  <si>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</si>
  <si>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</si>
  <si>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</si>
  <si>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</si>
  <si>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</si>
  <si>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</si>
  <si>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</si>
  <si>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</si>
  <si>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</si>
  <si>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</si>
  <si>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</si>
  <si>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</si>
  <si>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</si>
  <si>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</si>
  <si>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</si>
  <si>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</si>
  <si>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</si>
  <si>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</si>
  <si>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</si>
  <si>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</si>
  <si>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</si>
  <si>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</si>
  <si>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</si>
  <si>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</si>
  <si>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</si>
  <si>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</si>
  <si>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</si>
  <si>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</si>
  <si>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</si>
  <si>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</si>
  <si>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</si>
  <si>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</si>
  <si>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</si>
  <si>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</si>
  <si>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</si>
  <si>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</si>
  <si>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</si>
  <si>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</si>
  <si>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</si>
  <si>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</si>
  <si>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</si>
  <si>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</si>
  <si>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</si>
  <si>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</si>
  <si>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</si>
  <si>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</si>
  <si>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</si>
  <si>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</si>
  <si>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</si>
  <si>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</si>
  <si>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</si>
  <si>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</si>
  <si>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</si>
  <si>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</si>
  <si>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</si>
  <si>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</si>
  <si>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</si>
  <si>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</si>
  <si>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</si>
  <si>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</si>
  <si>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</si>
  <si>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</si>
  <si>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</si>
  <si>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</si>
  <si>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</si>
  <si>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</si>
  <si>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</si>
  <si>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</si>
  <si>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</si>
  <si>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</si>
  <si>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</si>
  <si>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</si>
  <si>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</si>
  <si>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</si>
  <si>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</si>
  <si>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</si>
  <si>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</si>
  <si>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</si>
  <si>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</si>
  <si>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</si>
  <si>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</si>
  <si>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</si>
  <si>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</si>
  <si>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</si>
  <si>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</si>
  <si>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</si>
  <si>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</si>
  <si>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</si>
  <si>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</si>
  <si>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</si>
  <si>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</si>
  <si>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</si>
  <si>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</si>
  <si>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</si>
  <si>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</si>
  <si>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</si>
  <si>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</si>
  <si>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</si>
  <si>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</si>
  <si>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</si>
  <si>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</si>
  <si>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</si>
  <si>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</si>
  <si>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</si>
  <si>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</si>
  <si>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</si>
  <si>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</si>
  <si>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</si>
  <si>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</si>
  <si>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</si>
  <si>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</si>
  <si>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</si>
  <si>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</si>
  <si>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</si>
  <si>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</si>
  <si>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</si>
  <si>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</si>
  <si>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</si>
  <si>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</si>
  <si>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</si>
  <si>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</si>
  <si>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</si>
  <si>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</si>
  <si>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</si>
  <si>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</si>
  <si>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</si>
  <si>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</si>
  <si>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</si>
  <si>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</si>
  <si>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</si>
  <si>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</si>
  <si>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</si>
  <si>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</si>
  <si>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</si>
  <si>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</si>
  <si>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</si>
  <si>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</si>
  <si>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</si>
  <si>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</si>
  <si>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</si>
  <si>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</si>
  <si>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</si>
  <si>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</si>
  <si>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</si>
  <si>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</si>
  <si>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</si>
  <si>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</si>
  <si>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</si>
  <si>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</si>
  <si>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</si>
  <si>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</si>
  <si>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</si>
  <si>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</si>
  <si>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</si>
  <si>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</si>
  <si>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</si>
  <si>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</si>
  <si>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</si>
  <si>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</si>
  <si>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</si>
  <si>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</si>
  <si>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</si>
  <si>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</si>
  <si>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</si>
  <si>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</si>
  <si>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</si>
  <si>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</si>
  <si>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</si>
  <si>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</si>
  <si>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</si>
  <si>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</si>
  <si>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</si>
  <si>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</si>
  <si>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</si>
  <si>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</si>
  <si>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</si>
  <si>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</si>
  <si>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</si>
  <si>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</si>
  <si>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</si>
  <si>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</si>
  <si>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</si>
  <si>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</si>
  <si>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</si>
  <si>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</si>
  <si>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</si>
  <si>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</si>
  <si>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</si>
  <si>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</si>
  <si>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</si>
  <si>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</si>
  <si>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</si>
  <si>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</si>
  <si>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</si>
  <si>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</si>
  <si>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</si>
  <si>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</si>
  <si>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</si>
  <si>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</si>
  <si>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</si>
  <si>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Jolita Narkevič</t>
  </si>
  <si>
    <t xml:space="preserve">      (įstaigos vadovo ar jo įgalioto asmens pareigų  pavadinimas)</t>
  </si>
  <si>
    <t>(parašas)</t>
  </si>
  <si>
    <t>(vardas ir pavardė)</t>
  </si>
  <si>
    <t>Vyr. buhalterė</t>
  </si>
  <si>
    <t>Diana Kuzminskienė</t>
  </si>
  <si>
    <t xml:space="preserve">  (vyriausiasis buhalteris (buhalteris)/centralizuotos apskaitos įstaigos vadovas arba jo įgaliotas asmuo</t>
  </si>
  <si>
    <t>Mokymo lėšos</t>
  </si>
  <si>
    <t>ML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</si>
  <si>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</si>
  <si>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</si>
  <si>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</si>
  <si>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</si>
  <si>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</si>
  <si>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pedagoginė psichologinė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</si>
  <si>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</si>
  <si>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</si>
  <si>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</si>
  <si>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</si>
  <si>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</si>
  <si>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</si>
  <si>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</si>
  <si>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</si>
  <si>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</si>
  <si>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</si>
  <si>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</si>
  <si>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</si>
  <si>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</si>
  <si>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</si>
  <si>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</si>
  <si>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</si>
  <si>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</si>
  <si>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</si>
  <si>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</si>
  <si>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</si>
  <si>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</si>
  <si>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</si>
  <si>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</si>
  <si>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</si>
  <si>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</si>
  <si>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</si>
  <si>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</si>
  <si>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</si>
  <si>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</si>
  <si>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</si>
  <si>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</si>
  <si>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</si>
  <si>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</si>
  <si>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</si>
  <si>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</si>
  <si>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</si>
  <si>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</si>
  <si>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</si>
  <si>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</si>
  <si>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</si>
  <si>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</si>
  <si>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</si>
  <si>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</si>
  <si>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</si>
  <si>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</si>
  <si>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2.7.3.1.1.1.</t>
  </si>
  <si>
    <t xml:space="preserve">Darbdavių socialinė parama pinigais     </t>
  </si>
  <si>
    <t>ligos pašalpa</t>
  </si>
  <si>
    <t>kelionės į darbą kompensavimas</t>
  </si>
  <si>
    <t>Iš viso:</t>
  </si>
  <si>
    <t xml:space="preserve">  (parašas)</t>
  </si>
  <si>
    <t xml:space="preserve">                                  (vardas ir pavardė)</t>
  </si>
  <si>
    <t>Finansinės ir ūkinės veiklos specialistė</t>
  </si>
  <si>
    <t>PAŽYMA PRIE MOKĖTINŲ SUMŲ 2021 M. BIRŽELIO 30 D. ATASKAITOS 9 PRIEDO</t>
  </si>
  <si>
    <t>Forma Nr. B-2   metinė, ketvirtinė  patvirtinta Klaipėdos rajono savivaldybės administracijos direktoriaus  2020 m.  balandžio  1 d. įsakymu Nr AV-724</t>
  </si>
  <si>
    <t>Klaipėdos r.pedagoginė psichologinė tarnyba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</si>
  <si>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</si>
  <si>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</si>
  <si>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</si>
  <si>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</si>
  <si>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</si>
  <si>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</si>
  <si>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</si>
  <si>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</si>
  <si>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</si>
  <si>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</si>
  <si>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</si>
  <si>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 Žinių visuomenės plėtros programa</t>
  </si>
  <si>
    <t>Grupių (klasių) skaičius</t>
  </si>
  <si>
    <t xml:space="preserve">Švietimo pagalba 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</si>
  <si>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</si>
  <si>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</si>
  <si>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</si>
  <si>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</si>
  <si>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</si>
  <si>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</si>
  <si>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</si>
  <si>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</si>
  <si>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</si>
  <si>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</si>
  <si>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</si>
  <si>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</si>
  <si>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</si>
  <si>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</si>
  <si>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</si>
  <si>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</si>
  <si>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</si>
  <si>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</si>
  <si>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</si>
  <si>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</si>
  <si>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</si>
  <si>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</si>
  <si>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</si>
  <si>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</si>
  <si>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</si>
  <si>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</si>
  <si>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</si>
  <si>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</si>
  <si>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</si>
  <si>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</si>
  <si>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</si>
  <si>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</si>
  <si>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Direktrė</t>
  </si>
  <si>
    <t>Vyriausiasis buhalteris</t>
  </si>
  <si>
    <t>IKIMOKYKLINIŲ, VISŲ TIPŲ BENDROJO UGDYMO MOKYKLŲ, KITŲ ŠVIETIMO ĮSTAIGŲ TINKLO, KONTINGENTO, ETATŲ  IR IŠLAIDŲ DARBO UŽMOKESČIUI  PLANO ĮVYKDYMO ATASKAITA 2021 m. BIRŽELIO mėn. 30 d.</t>
  </si>
  <si>
    <t>2021-07-08 Nr. 6</t>
  </si>
  <si>
    <t>(data)</t>
  </si>
  <si>
    <t>Eil.Nr.</t>
  </si>
  <si>
    <t>Pareigybės pavadinimas</t>
  </si>
  <si>
    <t>pareigybių skaičius</t>
  </si>
  <si>
    <t>Neurologas</t>
  </si>
  <si>
    <t>Psichologas</t>
  </si>
  <si>
    <t>Įstaigos vadovas</t>
  </si>
  <si>
    <t>Vardas, pavardė</t>
  </si>
  <si>
    <t>2021-07-08  Nr. 6</t>
  </si>
  <si>
    <t>(Parašas) (Vardas ir pavardė)</t>
  </si>
  <si>
    <t>09.05.01.03.</t>
  </si>
  <si>
    <t>Kitoms išlaidoms</t>
  </si>
  <si>
    <t>Atsargoms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</si>
  <si>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</si>
  <si>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</si>
  <si>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</si>
  <si>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</si>
  <si>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</si>
  <si>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</si>
  <si>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</si>
  <si>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2021-06-30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</si>
  <si>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</si>
  <si>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</si>
  <si>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</si>
  <si>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</si>
  <si>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Pedagoginė psichologinė tarnyba</t>
  </si>
  <si>
    <t>PAŽYMA APIE NEUŽIMTAS PAREIGYBES  2021 M. BIRŽELIO  30  D.</t>
  </si>
  <si>
    <t>Atostogų rezervas, iš jų:</t>
  </si>
  <si>
    <t>socialinio draudimo įmokos</t>
  </si>
  <si>
    <t>Sukaupta finansavimo pajamų suma ataskaitinio laikotarpio pabaigoje:</t>
  </si>
  <si>
    <t>PAŽYMA DĖL SUKAUPTŲ FINANSAVIMO SUMŲ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</si>
  <si>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</si>
  <si>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</si>
  <si>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</si>
  <si>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</si>
  <si>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</si>
  <si>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</si>
  <si>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</si>
  <si>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</si>
  <si>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</si>
  <si>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</si>
  <si>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</si>
  <si>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</si>
  <si>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</si>
  <si>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</si>
  <si>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</si>
  <si>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</si>
  <si>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</si>
  <si>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</si>
  <si>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</si>
  <si>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</si>
  <si>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</si>
  <si>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</si>
  <si>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</si>
  <si>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</si>
  <si>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</si>
  <si>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</si>
  <si>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</si>
  <si>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</si>
  <si>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</si>
  <si>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</si>
  <si>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</si>
  <si>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(Eurais,ct)</t>
  </si>
  <si>
    <t>Ministerijos / Savivaldybės</t>
  </si>
  <si>
    <t xml:space="preserve">                                             (data)</t>
  </si>
  <si>
    <t xml:space="preserve">                          2021.07.08 Nr. 6</t>
  </si>
  <si>
    <t xml:space="preserve">     </t>
  </si>
  <si>
    <t>2021 m. birželio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</si>
  <si>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</si>
  <si>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</si>
  <si>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</si>
  <si>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</si>
  <si>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</si>
  <si>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2021.07.08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</si>
</sst>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 applyFill="0" applyProtection="0"/>
    <xf numFmtId="0" fontId="23" fillId="0" borderId="0"/>
    <xf numFmtId="0" fontId="24" fillId="0" borderId="0" applyFill="0" applyProtection="0"/>
    <xf numFmtId="0" fontId="29" fillId="0" borderId="0"/>
    <xf numFmtId="0" fontId="31" fillId="0" borderId="0"/>
    <xf numFmtId="0" fontId="35" fillId="0" borderId="0"/>
    <xf numFmtId="0" fontId="37" fillId="0" borderId="0"/>
    <xf numFmtId="0" fontId="23" fillId="0" borderId="0"/>
    <xf numFmtId="0" fontId="35" fillId="0" borderId="0"/>
    <xf numFmtId="0" fontId="31" fillId="0" borderId="0"/>
    <xf numFmtId="0" fontId="56" fillId="0" borderId="0"/>
  </cellStyleXfs>
  <cellXfs count="485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1"/>
    <xf numFmtId="0" fontId="24" fillId="0" borderId="0" xfId="2" applyFill="1" applyProtection="1"/>
    <xf numFmtId="0" fontId="25" fillId="0" borderId="0" xfId="1" applyFont="1"/>
    <xf numFmtId="0" fontId="23" fillId="0" borderId="0" xfId="1" applyAlignment="1">
      <alignment horizontal="left"/>
    </xf>
    <xf numFmtId="0" fontId="23" fillId="0" borderId="16" xfId="1" applyBorder="1"/>
    <xf numFmtId="0" fontId="26" fillId="0" borderId="0" xfId="1" applyFont="1"/>
    <xf numFmtId="0" fontId="26" fillId="0" borderId="19" xfId="1" applyFont="1" applyBorder="1" applyAlignment="1">
      <alignment horizontal="center" wrapText="1"/>
    </xf>
    <xf numFmtId="0" fontId="26" fillId="0" borderId="19" xfId="1" applyFont="1" applyBorder="1" applyAlignment="1">
      <alignment horizontal="center"/>
    </xf>
    <xf numFmtId="0" fontId="26" fillId="0" borderId="19" xfId="1" applyFont="1" applyBorder="1"/>
    <xf numFmtId="0" fontId="28" fillId="0" borderId="19" xfId="1" applyFont="1" applyBorder="1"/>
    <xf numFmtId="0" fontId="23" fillId="5" borderId="19" xfId="1" applyFill="1" applyBorder="1"/>
    <xf numFmtId="0" fontId="23" fillId="0" borderId="19" xfId="1" applyBorder="1"/>
    <xf numFmtId="0" fontId="30" fillId="0" borderId="19" xfId="3" applyFont="1" applyBorder="1" applyAlignment="1">
      <alignment vertical="top" wrapText="1"/>
    </xf>
    <xf numFmtId="0" fontId="26" fillId="0" borderId="19" xfId="1" applyFont="1" applyBorder="1" applyAlignment="1">
      <alignment vertical="top"/>
    </xf>
    <xf numFmtId="0" fontId="23" fillId="5" borderId="19" xfId="1" applyFill="1" applyBorder="1" applyAlignment="1">
      <alignment vertical="top"/>
    </xf>
    <xf numFmtId="0" fontId="23" fillId="0" borderId="19" xfId="1" applyBorder="1" applyAlignment="1">
      <alignment vertical="top"/>
    </xf>
    <xf numFmtId="0" fontId="30" fillId="0" borderId="19" xfId="3" applyFont="1" applyBorder="1" applyAlignment="1">
      <alignment horizontal="left" vertical="top" wrapText="1"/>
    </xf>
    <xf numFmtId="0" fontId="26" fillId="0" borderId="19" xfId="1" applyFont="1" applyBorder="1" applyAlignment="1">
      <alignment horizontal="right"/>
    </xf>
    <xf numFmtId="0" fontId="26" fillId="0" borderId="19" xfId="1" applyFont="1" applyBorder="1" applyAlignment="1">
      <alignment horizontal="left"/>
    </xf>
    <xf numFmtId="0" fontId="32" fillId="0" borderId="0" xfId="4" applyFont="1" applyProtection="1">
      <protection locked="0"/>
    </xf>
    <xf numFmtId="0" fontId="36" fillId="0" borderId="0" xfId="5" applyFont="1" applyProtection="1">
      <protection locked="0"/>
    </xf>
    <xf numFmtId="0" fontId="32" fillId="0" borderId="0" xfId="4" applyFont="1" applyAlignment="1" applyProtection="1">
      <alignment wrapText="1"/>
      <protection locked="0"/>
    </xf>
    <xf numFmtId="0" fontId="39" fillId="0" borderId="0" xfId="4" applyFont="1" applyProtection="1">
      <protection locked="0"/>
    </xf>
    <xf numFmtId="0" fontId="32" fillId="0" borderId="0" xfId="4" applyFont="1" applyAlignment="1" applyProtection="1">
      <alignment horizontal="center"/>
      <protection locked="0"/>
    </xf>
    <xf numFmtId="0" fontId="40" fillId="0" borderId="0" xfId="5" applyFont="1" applyAlignment="1" applyProtection="1">
      <alignment horizontal="center" vertical="center" wrapText="1"/>
      <protection locked="0"/>
    </xf>
    <xf numFmtId="0" fontId="31" fillId="0" borderId="0" xfId="4" applyAlignment="1" applyProtection="1">
      <alignment horizontal="left"/>
      <protection locked="0"/>
    </xf>
    <xf numFmtId="0" fontId="31" fillId="0" borderId="0" xfId="4" applyAlignment="1" applyProtection="1">
      <alignment horizontal="center"/>
      <protection locked="0"/>
    </xf>
    <xf numFmtId="0" fontId="31" fillId="0" borderId="0" xfId="4" applyProtection="1">
      <protection locked="0"/>
    </xf>
    <xf numFmtId="0" fontId="42" fillId="0" borderId="22" xfId="4" applyFont="1" applyBorder="1" applyProtection="1">
      <protection locked="0"/>
    </xf>
    <xf numFmtId="0" fontId="42" fillId="0" borderId="19" xfId="4" applyFont="1" applyBorder="1" applyProtection="1">
      <protection locked="0"/>
    </xf>
    <xf numFmtId="0" fontId="43" fillId="0" borderId="0" xfId="4" applyFont="1" applyProtection="1">
      <protection locked="0"/>
    </xf>
    <xf numFmtId="1" fontId="45" fillId="0" borderId="0" xfId="4" applyNumberFormat="1" applyFont="1" applyProtection="1">
      <protection locked="0"/>
    </xf>
    <xf numFmtId="0" fontId="39" fillId="0" borderId="19" xfId="8" applyFont="1" applyBorder="1" applyAlignment="1" applyProtection="1">
      <alignment horizontal="center" vertical="center" wrapText="1"/>
      <protection locked="0"/>
    </xf>
    <xf numFmtId="0" fontId="46" fillId="0" borderId="19" xfId="6" applyFont="1" applyBorder="1" applyAlignment="1" applyProtection="1">
      <alignment horizontal="center" vertical="top" wrapText="1"/>
      <protection locked="0"/>
    </xf>
    <xf numFmtId="0" fontId="46" fillId="0" borderId="22" xfId="8" applyFont="1" applyBorder="1" applyAlignment="1" applyProtection="1">
      <alignment horizontal="center" vertical="top" wrapText="1"/>
      <protection locked="0"/>
    </xf>
    <xf numFmtId="0" fontId="46" fillId="0" borderId="19" xfId="4" applyFont="1" applyBorder="1" applyAlignment="1" applyProtection="1">
      <alignment vertical="top"/>
      <protection locked="0"/>
    </xf>
    <xf numFmtId="0" fontId="43" fillId="0" borderId="24" xfId="4" applyFont="1" applyBorder="1" applyProtection="1">
      <protection locked="0"/>
    </xf>
    <xf numFmtId="164" fontId="44" fillId="0" borderId="0" xfId="7" applyNumberFormat="1" applyFont="1" applyAlignment="1" applyProtection="1">
      <alignment horizontal="center"/>
      <protection locked="0"/>
    </xf>
    <xf numFmtId="0" fontId="32" fillId="0" borderId="19" xfId="6" applyFont="1" applyBorder="1" applyAlignment="1" applyProtection="1">
      <alignment vertical="center" wrapText="1"/>
      <protection locked="0"/>
    </xf>
    <xf numFmtId="0" fontId="32" fillId="0" borderId="19" xfId="6" applyFont="1" applyBorder="1" applyProtection="1">
      <protection locked="0"/>
    </xf>
    <xf numFmtId="0" fontId="32" fillId="0" borderId="22" xfId="6" applyFont="1" applyBorder="1" applyAlignment="1" applyProtection="1">
      <alignment horizontal="center" vertical="center"/>
      <protection locked="0"/>
    </xf>
    <xf numFmtId="0" fontId="31" fillId="0" borderId="19" xfId="4" applyBorder="1" applyAlignment="1" applyProtection="1">
      <alignment horizontal="center"/>
      <protection locked="0"/>
    </xf>
    <xf numFmtId="0" fontId="31" fillId="0" borderId="16" xfId="4" applyBorder="1" applyAlignment="1" applyProtection="1">
      <alignment horizontal="left"/>
      <protection locked="0"/>
    </xf>
    <xf numFmtId="0" fontId="31" fillId="0" borderId="16" xfId="4" applyBorder="1" applyProtection="1">
      <protection locked="0"/>
    </xf>
    <xf numFmtId="0" fontId="32" fillId="0" borderId="19" xfId="6" applyFont="1" applyBorder="1" applyAlignment="1" applyProtection="1">
      <alignment horizontal="right"/>
      <protection locked="0"/>
    </xf>
    <xf numFmtId="0" fontId="32" fillId="0" borderId="22" xfId="6" applyFont="1" applyBorder="1" applyAlignment="1" applyProtection="1">
      <alignment horizontal="right"/>
      <protection locked="0"/>
    </xf>
    <xf numFmtId="0" fontId="31" fillId="0" borderId="19" xfId="4" applyBorder="1" applyAlignment="1" applyProtection="1">
      <alignment horizontal="right"/>
      <protection locked="0"/>
    </xf>
    <xf numFmtId="0" fontId="31" fillId="0" borderId="0" xfId="4" applyAlignment="1" applyProtection="1">
      <alignment horizontal="right"/>
      <protection locked="0"/>
    </xf>
    <xf numFmtId="164" fontId="47" fillId="0" borderId="0" xfId="7" applyNumberFormat="1" applyFont="1" applyProtection="1">
      <protection locked="0"/>
    </xf>
    <xf numFmtId="164" fontId="47" fillId="0" borderId="0" xfId="7" applyNumberFormat="1" applyFont="1" applyAlignment="1" applyProtection="1">
      <alignment horizontal="left"/>
      <protection locked="0"/>
    </xf>
    <xf numFmtId="164" fontId="47" fillId="0" borderId="0" xfId="7" applyNumberFormat="1" applyFont="1" applyAlignment="1" applyProtection="1">
      <alignment horizontal="center"/>
      <protection locked="0"/>
    </xf>
    <xf numFmtId="0" fontId="31" fillId="0" borderId="19" xfId="4" applyBorder="1" applyProtection="1">
      <protection locked="0"/>
    </xf>
    <xf numFmtId="1" fontId="45" fillId="0" borderId="19" xfId="4" applyNumberFormat="1" applyFont="1" applyBorder="1" applyProtection="1">
      <protection locked="0"/>
    </xf>
    <xf numFmtId="0" fontId="32" fillId="0" borderId="0" xfId="6" applyFont="1" applyAlignment="1" applyProtection="1">
      <alignment vertical="center" wrapText="1"/>
      <protection locked="0"/>
    </xf>
    <xf numFmtId="0" fontId="43" fillId="0" borderId="0" xfId="6" applyFont="1" applyAlignment="1" applyProtection="1">
      <alignment horizontal="center" vertical="center"/>
      <protection locked="0"/>
    </xf>
    <xf numFmtId="0" fontId="32" fillId="0" borderId="0" xfId="6" applyFont="1" applyProtection="1">
      <protection locked="0"/>
    </xf>
    <xf numFmtId="164" fontId="36" fillId="0" borderId="0" xfId="7" applyNumberFormat="1" applyFont="1" applyProtection="1">
      <protection locked="0"/>
    </xf>
    <xf numFmtId="0" fontId="43" fillId="0" borderId="34" xfId="4" applyFont="1" applyBorder="1" applyAlignment="1" applyProtection="1">
      <alignment horizontal="center" vertical="center" wrapText="1"/>
      <protection locked="0"/>
    </xf>
    <xf numFmtId="0" fontId="43" fillId="0" borderId="19" xfId="4" applyFont="1" applyBorder="1" applyAlignment="1" applyProtection="1">
      <alignment horizontal="center" vertical="center" wrapText="1"/>
      <protection locked="0"/>
    </xf>
    <xf numFmtId="0" fontId="43" fillId="0" borderId="22" xfId="4" applyFont="1" applyBorder="1" applyAlignment="1" applyProtection="1">
      <alignment horizontal="center" vertical="center" wrapText="1"/>
      <protection locked="0"/>
    </xf>
    <xf numFmtId="0" fontId="43" fillId="0" borderId="35" xfId="4" applyFont="1" applyBorder="1" applyAlignment="1" applyProtection="1">
      <alignment horizontal="center" vertical="center" wrapText="1"/>
      <protection locked="0"/>
    </xf>
    <xf numFmtId="0" fontId="43" fillId="0" borderId="33" xfId="4" applyFont="1" applyBorder="1" applyAlignment="1">
      <alignment horizontal="center" wrapText="1"/>
    </xf>
    <xf numFmtId="0" fontId="43" fillId="0" borderId="34" xfId="4" applyFont="1" applyBorder="1" applyAlignment="1">
      <alignment horizontal="center" wrapText="1"/>
    </xf>
    <xf numFmtId="0" fontId="43" fillId="0" borderId="19" xfId="4" applyFont="1" applyBorder="1" applyAlignment="1">
      <alignment horizontal="center" wrapText="1"/>
    </xf>
    <xf numFmtId="0" fontId="43" fillId="0" borderId="22" xfId="4" applyFont="1" applyBorder="1" applyAlignment="1">
      <alignment horizontal="center" wrapText="1"/>
    </xf>
    <xf numFmtId="0" fontId="43" fillId="0" borderId="35" xfId="4" applyFont="1" applyBorder="1" applyAlignment="1">
      <alignment horizontal="center" wrapText="1"/>
    </xf>
    <xf numFmtId="0" fontId="43" fillId="0" borderId="39" xfId="4" applyFont="1" applyBorder="1" applyAlignment="1">
      <alignment horizontal="center" wrapText="1"/>
    </xf>
    <xf numFmtId="0" fontId="43" fillId="0" borderId="36" xfId="4" applyFont="1" applyBorder="1" applyAlignment="1">
      <alignment horizontal="center" wrapText="1"/>
    </xf>
    <xf numFmtId="0" fontId="43" fillId="0" borderId="33" xfId="4" applyFont="1" applyBorder="1" applyAlignment="1">
      <alignment vertical="top" wrapText="1"/>
    </xf>
    <xf numFmtId="0" fontId="37" fillId="0" borderId="39" xfId="4" applyFont="1" applyBorder="1" applyAlignment="1">
      <alignment horizontal="right" vertical="top" wrapText="1"/>
    </xf>
    <xf numFmtId="0" fontId="37" fillId="0" borderId="19" xfId="4" applyFont="1" applyBorder="1" applyAlignment="1">
      <alignment horizontal="right" vertical="top" wrapText="1"/>
    </xf>
    <xf numFmtId="0" fontId="37" fillId="0" borderId="22" xfId="4" applyFont="1" applyBorder="1" applyAlignment="1">
      <alignment horizontal="right" vertical="top" wrapText="1"/>
    </xf>
    <xf numFmtId="0" fontId="37" fillId="0" borderId="35" xfId="4" applyFont="1" applyBorder="1" applyAlignment="1">
      <alignment horizontal="right" vertical="top" wrapText="1"/>
    </xf>
    <xf numFmtId="0" fontId="37" fillId="0" borderId="34" xfId="4" applyFont="1" applyBorder="1" applyAlignment="1">
      <alignment horizontal="right" vertical="top" wrapText="1"/>
    </xf>
    <xf numFmtId="3" fontId="37" fillId="6" borderId="36" xfId="4" applyNumberFormat="1" applyFont="1" applyFill="1" applyBorder="1" applyAlignment="1">
      <alignment horizontal="right" vertical="top" wrapText="1"/>
    </xf>
    <xf numFmtId="0" fontId="24" fillId="0" borderId="0" xfId="2" applyFill="1" applyAlignment="1" applyProtection="1">
      <alignment vertical="top"/>
    </xf>
    <xf numFmtId="0" fontId="49" fillId="0" borderId="33" xfId="4" applyFont="1" applyBorder="1" applyAlignment="1">
      <alignment horizontal="left" wrapText="1"/>
    </xf>
    <xf numFmtId="0" fontId="37" fillId="0" borderId="34" xfId="4" applyFont="1" applyBorder="1" applyAlignment="1">
      <alignment horizontal="right" wrapText="1"/>
    </xf>
    <xf numFmtId="0" fontId="37" fillId="0" borderId="19" xfId="4" applyFont="1" applyBorder="1" applyAlignment="1">
      <alignment horizontal="right" wrapText="1"/>
    </xf>
    <xf numFmtId="0" fontId="37" fillId="0" borderId="22" xfId="4" applyFont="1" applyBorder="1" applyAlignment="1">
      <alignment horizontal="right" wrapText="1"/>
    </xf>
    <xf numFmtId="0" fontId="37" fillId="0" borderId="35" xfId="4" applyFont="1" applyBorder="1" applyAlignment="1">
      <alignment horizontal="right" wrapText="1"/>
    </xf>
    <xf numFmtId="3" fontId="37" fillId="6" borderId="36" xfId="4" applyNumberFormat="1" applyFont="1" applyFill="1" applyBorder="1" applyAlignment="1">
      <alignment horizontal="right" wrapText="1"/>
    </xf>
    <xf numFmtId="0" fontId="37" fillId="0" borderId="33" xfId="4" applyFont="1" applyBorder="1" applyAlignment="1">
      <alignment horizontal="left" wrapText="1"/>
    </xf>
    <xf numFmtId="0" fontId="37" fillId="0" borderId="33" xfId="4" applyFont="1" applyBorder="1" applyAlignment="1" applyProtection="1">
      <alignment horizontal="left" wrapText="1"/>
      <protection locked="0"/>
    </xf>
    <xf numFmtId="0" fontId="37" fillId="0" borderId="34" xfId="4" applyFont="1" applyBorder="1" applyAlignment="1" applyProtection="1">
      <alignment horizontal="right" wrapText="1"/>
      <protection locked="0"/>
    </xf>
    <xf numFmtId="0" fontId="37" fillId="0" borderId="19" xfId="4" applyFont="1" applyBorder="1" applyAlignment="1" applyProtection="1">
      <alignment horizontal="right" wrapText="1"/>
      <protection locked="0"/>
    </xf>
    <xf numFmtId="0" fontId="45" fillId="0" borderId="19" xfId="4" applyFont="1" applyBorder="1" applyAlignment="1" applyProtection="1">
      <alignment horizontal="right" wrapText="1"/>
      <protection locked="0"/>
    </xf>
    <xf numFmtId="0" fontId="37" fillId="0" borderId="22" xfId="4" applyFont="1" applyBorder="1" applyAlignment="1" applyProtection="1">
      <alignment horizontal="right" wrapText="1"/>
      <protection locked="0"/>
    </xf>
    <xf numFmtId="0" fontId="37" fillId="0" borderId="35" xfId="4" applyFont="1" applyBorder="1" applyAlignment="1" applyProtection="1">
      <alignment horizontal="right" wrapText="1"/>
      <protection locked="0"/>
    </xf>
    <xf numFmtId="0" fontId="50" fillId="0" borderId="33" xfId="4" applyFont="1" applyBorder="1" applyAlignment="1" applyProtection="1">
      <alignment horizontal="left" wrapText="1"/>
      <protection locked="0"/>
    </xf>
    <xf numFmtId="0" fontId="51" fillId="0" borderId="33" xfId="4" applyFont="1" applyBorder="1" applyAlignment="1" applyProtection="1">
      <alignment horizontal="left" wrapText="1"/>
      <protection locked="0"/>
    </xf>
    <xf numFmtId="0" fontId="45" fillId="0" borderId="33" xfId="4" applyFont="1" applyBorder="1" applyAlignment="1" applyProtection="1">
      <alignment horizontal="left" wrapText="1"/>
      <protection locked="0"/>
    </xf>
    <xf numFmtId="0" fontId="52" fillId="0" borderId="40" xfId="4" applyFont="1" applyBorder="1" applyAlignment="1">
      <alignment horizontal="left" wrapText="1"/>
    </xf>
    <xf numFmtId="0" fontId="37" fillId="0" borderId="41" xfId="4" applyFont="1" applyBorder="1" applyAlignment="1" applyProtection="1">
      <alignment horizontal="right" wrapText="1"/>
      <protection locked="0"/>
    </xf>
    <xf numFmtId="0" fontId="37" fillId="0" borderId="18" xfId="4" applyFont="1" applyBorder="1" applyAlignment="1" applyProtection="1">
      <alignment horizontal="right" wrapText="1"/>
      <protection locked="0"/>
    </xf>
    <xf numFmtId="0" fontId="45" fillId="0" borderId="18" xfId="4" applyFont="1" applyBorder="1" applyAlignment="1" applyProtection="1">
      <alignment horizontal="right" wrapText="1"/>
      <protection locked="0"/>
    </xf>
    <xf numFmtId="0" fontId="37" fillId="0" borderId="42" xfId="4" applyFont="1" applyBorder="1" applyAlignment="1" applyProtection="1">
      <alignment horizontal="right" wrapText="1"/>
      <protection locked="0"/>
    </xf>
    <xf numFmtId="0" fontId="37" fillId="0" borderId="43" xfId="4" applyFont="1" applyBorder="1" applyAlignment="1" applyProtection="1">
      <alignment horizontal="right" wrapText="1"/>
      <protection locked="0"/>
    </xf>
    <xf numFmtId="3" fontId="37" fillId="6" borderId="37" xfId="4" applyNumberFormat="1" applyFont="1" applyFill="1" applyBorder="1" applyAlignment="1">
      <alignment horizontal="right" wrapText="1"/>
    </xf>
    <xf numFmtId="0" fontId="37" fillId="0" borderId="41" xfId="4" applyFont="1" applyBorder="1" applyAlignment="1">
      <alignment horizontal="right" wrapText="1"/>
    </xf>
    <xf numFmtId="0" fontId="53" fillId="6" borderId="26" xfId="4" applyFont="1" applyFill="1" applyBorder="1" applyAlignment="1">
      <alignment horizontal="left" wrapText="1"/>
    </xf>
    <xf numFmtId="0" fontId="53" fillId="6" borderId="44" xfId="4" applyFont="1" applyFill="1" applyBorder="1" applyAlignment="1">
      <alignment horizontal="right" wrapText="1"/>
    </xf>
    <xf numFmtId="0" fontId="53" fillId="6" borderId="45" xfId="4" applyFont="1" applyFill="1" applyBorder="1" applyAlignment="1">
      <alignment horizontal="right" wrapText="1"/>
    </xf>
    <xf numFmtId="0" fontId="53" fillId="6" borderId="46" xfId="4" applyFont="1" applyFill="1" applyBorder="1" applyAlignment="1">
      <alignment horizontal="right" wrapText="1"/>
    </xf>
    <xf numFmtId="3" fontId="37" fillId="6" borderId="46" xfId="4" applyNumberFormat="1" applyFont="1" applyFill="1" applyBorder="1" applyAlignment="1">
      <alignment horizontal="right" wrapText="1"/>
    </xf>
    <xf numFmtId="0" fontId="54" fillId="6" borderId="47" xfId="4" applyFont="1" applyFill="1" applyBorder="1" applyAlignment="1">
      <alignment horizontal="left" wrapText="1"/>
    </xf>
    <xf numFmtId="0" fontId="53" fillId="6" borderId="48" xfId="4" applyFont="1" applyFill="1" applyBorder="1" applyAlignment="1">
      <alignment horizontal="right" wrapText="1"/>
    </xf>
    <xf numFmtId="0" fontId="53" fillId="6" borderId="49" xfId="4" applyFont="1" applyFill="1" applyBorder="1" applyAlignment="1">
      <alignment horizontal="right" wrapText="1"/>
    </xf>
    <xf numFmtId="0" fontId="53" fillId="6" borderId="50" xfId="4" applyFont="1" applyFill="1" applyBorder="1" applyAlignment="1">
      <alignment horizontal="right" wrapText="1"/>
    </xf>
    <xf numFmtId="3" fontId="37" fillId="6" borderId="50" xfId="4" applyNumberFormat="1" applyFont="1" applyFill="1" applyBorder="1" applyAlignment="1">
      <alignment horizontal="right" wrapText="1"/>
    </xf>
    <xf numFmtId="0" fontId="32" fillId="6" borderId="51" xfId="4" applyFont="1" applyFill="1" applyBorder="1"/>
    <xf numFmtId="0" fontId="32" fillId="6" borderId="52" xfId="4" applyFont="1" applyFill="1" applyBorder="1"/>
    <xf numFmtId="0" fontId="32" fillId="6" borderId="21" xfId="4" applyFont="1" applyFill="1" applyBorder="1"/>
    <xf numFmtId="0" fontId="32" fillId="6" borderId="38" xfId="4" applyFont="1" applyFill="1" applyBorder="1"/>
    <xf numFmtId="3" fontId="37" fillId="6" borderId="38" xfId="4" applyNumberFormat="1" applyFont="1" applyFill="1" applyBorder="1" applyAlignment="1">
      <alignment horizontal="right" wrapText="1"/>
    </xf>
    <xf numFmtId="0" fontId="50" fillId="6" borderId="33" xfId="4" applyFont="1" applyFill="1" applyBorder="1" applyAlignment="1" applyProtection="1">
      <alignment horizontal="left" wrapText="1"/>
      <protection locked="0"/>
    </xf>
    <xf numFmtId="0" fontId="32" fillId="6" borderId="34" xfId="4" applyFont="1" applyFill="1" applyBorder="1"/>
    <xf numFmtId="0" fontId="32" fillId="6" borderId="19" xfId="4" applyFont="1" applyFill="1" applyBorder="1"/>
    <xf numFmtId="0" fontId="32" fillId="6" borderId="36" xfId="4" applyFont="1" applyFill="1" applyBorder="1"/>
    <xf numFmtId="0" fontId="32" fillId="6" borderId="33" xfId="4" applyFont="1" applyFill="1" applyBorder="1"/>
    <xf numFmtId="0" fontId="50" fillId="6" borderId="47" xfId="4" applyFont="1" applyFill="1" applyBorder="1" applyAlignment="1" applyProtection="1">
      <alignment horizontal="left" wrapText="1"/>
      <protection locked="0"/>
    </xf>
    <xf numFmtId="0" fontId="32" fillId="6" borderId="48" xfId="4" applyFont="1" applyFill="1" applyBorder="1"/>
    <xf numFmtId="0" fontId="32" fillId="6" borderId="49" xfId="4" applyFont="1" applyFill="1" applyBorder="1"/>
    <xf numFmtId="0" fontId="32" fillId="6" borderId="50" xfId="4" applyFont="1" applyFill="1" applyBorder="1"/>
    <xf numFmtId="0" fontId="32" fillId="0" borderId="0" xfId="4" applyFont="1"/>
    <xf numFmtId="0" fontId="33" fillId="0" borderId="0" xfId="4" applyFont="1" applyProtection="1">
      <protection locked="0"/>
    </xf>
    <xf numFmtId="0" fontId="31" fillId="0" borderId="0" xfId="4" applyAlignment="1" applyProtection="1">
      <alignment wrapText="1"/>
      <protection locked="0"/>
    </xf>
    <xf numFmtId="0" fontId="32" fillId="0" borderId="16" xfId="4" applyFont="1" applyBorder="1" applyProtection="1">
      <protection locked="0"/>
    </xf>
    <xf numFmtId="0" fontId="33" fillId="0" borderId="0" xfId="4" applyFont="1" applyAlignment="1" applyProtection="1">
      <alignment horizontal="center"/>
      <protection locked="0"/>
    </xf>
    <xf numFmtId="0" fontId="31" fillId="0" borderId="0" xfId="9"/>
    <xf numFmtId="0" fontId="43" fillId="0" borderId="0" xfId="9" applyFont="1"/>
    <xf numFmtId="0" fontId="38" fillId="0" borderId="19" xfId="9" applyFont="1" applyBorder="1"/>
    <xf numFmtId="0" fontId="31" fillId="0" borderId="19" xfId="9" applyBorder="1"/>
    <xf numFmtId="0" fontId="31" fillId="0" borderId="16" xfId="9" applyBorder="1"/>
    <xf numFmtId="0" fontId="31" fillId="0" borderId="0" xfId="9" applyAlignment="1">
      <alignment horizontal="center"/>
    </xf>
    <xf numFmtId="0" fontId="56" fillId="0" borderId="0" xfId="10"/>
    <xf numFmtId="0" fontId="57" fillId="0" borderId="0" xfId="10" applyFont="1"/>
    <xf numFmtId="2" fontId="57" fillId="0" borderId="0" xfId="10" applyNumberFormat="1" applyFont="1" applyAlignment="1">
      <alignment horizontal="right" vertical="center"/>
    </xf>
    <xf numFmtId="49" fontId="57" fillId="0" borderId="0" xfId="10" applyNumberFormat="1" applyFont="1" applyAlignment="1">
      <alignment horizontal="center" vertical="center"/>
    </xf>
    <xf numFmtId="0" fontId="56" fillId="0" borderId="0" xfId="10" applyAlignment="1">
      <alignment horizontal="right" vertical="center"/>
    </xf>
    <xf numFmtId="0" fontId="57" fillId="0" borderId="0" xfId="10" applyFont="1" applyAlignment="1">
      <alignment horizontal="left" vertical="center" wrapText="1"/>
    </xf>
    <xf numFmtId="0" fontId="57" fillId="0" borderId="0" xfId="10" applyFont="1" applyAlignment="1">
      <alignment horizontal="center" vertical="center" wrapText="1"/>
    </xf>
    <xf numFmtId="2" fontId="59" fillId="0" borderId="54" xfId="10" applyNumberFormat="1" applyFont="1" applyBorder="1" applyAlignment="1">
      <alignment horizontal="right" vertical="center"/>
    </xf>
    <xf numFmtId="49" fontId="59" fillId="0" borderId="54" xfId="10" applyNumberFormat="1" applyFont="1" applyBorder="1" applyAlignment="1">
      <alignment horizontal="center" vertical="center"/>
    </xf>
    <xf numFmtId="0" fontId="60" fillId="0" borderId="54" xfId="10" applyFont="1" applyBorder="1" applyAlignment="1">
      <alignment horizontal="right" vertical="center"/>
    </xf>
    <xf numFmtId="0" fontId="57" fillId="0" borderId="54" xfId="10" applyFont="1" applyBorder="1" applyAlignment="1">
      <alignment horizontal="left" vertical="center" wrapText="1"/>
    </xf>
    <xf numFmtId="0" fontId="57" fillId="0" borderId="54" xfId="10" applyFont="1" applyBorder="1" applyAlignment="1">
      <alignment horizontal="center" vertical="center" wrapText="1"/>
    </xf>
    <xf numFmtId="2" fontId="57" fillId="0" borderId="54" xfId="10" applyNumberFormat="1" applyFont="1" applyBorder="1" applyAlignment="1">
      <alignment horizontal="right" vertical="center"/>
    </xf>
    <xf numFmtId="49" fontId="57" fillId="0" borderId="54" xfId="10" applyNumberFormat="1" applyFont="1" applyBorder="1" applyAlignment="1">
      <alignment horizontal="center" vertical="center"/>
    </xf>
    <xf numFmtId="0" fontId="56" fillId="0" borderId="54" xfId="10" applyBorder="1" applyAlignment="1">
      <alignment horizontal="right" vertical="center"/>
    </xf>
    <xf numFmtId="0" fontId="59" fillId="7" borderId="54" xfId="10" applyFont="1" applyFill="1" applyBorder="1" applyAlignment="1">
      <alignment horizontal="center" vertical="center"/>
    </xf>
    <xf numFmtId="0" fontId="59" fillId="7" borderId="54" xfId="10" applyFont="1" applyFill="1" applyBorder="1" applyAlignment="1">
      <alignment horizontal="center" vertical="center" wrapText="1"/>
    </xf>
    <xf numFmtId="0" fontId="57" fillId="0" borderId="0" xfId="10" applyFont="1" applyAlignment="1">
      <alignment vertical="center" wrapText="1"/>
    </xf>
    <xf numFmtId="14" fontId="59" fillId="0" borderId="0" xfId="10" applyNumberFormat="1" applyFont="1" applyAlignment="1">
      <alignment vertical="center" wrapText="1"/>
    </xf>
    <xf numFmtId="0" fontId="57" fillId="0" borderId="54" xfId="10" applyFont="1" applyBorder="1" applyAlignment="1">
      <alignment horizontal="left" vertical="center" wrapText="1"/>
    </xf>
    <xf numFmtId="0" fontId="57" fillId="0" borderId="0" xfId="10" applyFont="1" applyAlignment="1">
      <alignment horizontal="left" vertical="center" wrapText="1"/>
    </xf>
    <xf numFmtId="0" fontId="63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4" fillId="0" borderId="0" xfId="0" applyFont="1" applyFill="1" applyProtection="1"/>
    <xf numFmtId="0" fontId="2" fillId="0" borderId="59" xfId="0" applyFont="1" applyFill="1" applyBorder="1" applyAlignment="1" applyProtection="1">
      <alignment horizontal="right" vertical="top"/>
    </xf>
    <xf numFmtId="0" fontId="2" fillId="0" borderId="59" xfId="0" applyFont="1" applyFill="1" applyBorder="1" applyAlignment="1" applyProtection="1">
      <alignment horizontal="center" vertical="top"/>
    </xf>
    <xf numFmtId="0" fontId="65" fillId="0" borderId="0" xfId="0" applyFont="1" applyFill="1" applyAlignment="1" applyProtection="1">
      <alignment horizontal="center" vertical="center" wrapText="1"/>
    </xf>
    <xf numFmtId="0" fontId="63" fillId="0" borderId="0" xfId="0" applyFont="1" applyFill="1" applyAlignment="1" applyProtection="1">
      <alignment horizontal="right" vertical="center"/>
    </xf>
    <xf numFmtId="0" fontId="63" fillId="0" borderId="0" xfId="0" applyFont="1" applyFill="1" applyAlignment="1" applyProtection="1">
      <alignment horizontal="left"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60" xfId="0" applyFont="1" applyFill="1" applyBorder="1" applyAlignment="1" applyProtection="1">
      <alignment horizontal="left" vertical="center"/>
    </xf>
    <xf numFmtId="0" fontId="66" fillId="0" borderId="0" xfId="0" applyFont="1" applyFill="1" applyProtection="1"/>
    <xf numFmtId="0" fontId="66" fillId="0" borderId="0" xfId="0" applyFont="1" applyFill="1" applyAlignment="1" applyProtection="1">
      <alignment vertical="top"/>
    </xf>
    <xf numFmtId="0" fontId="64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0" fontId="2" fillId="0" borderId="59" xfId="0" applyFont="1" applyFill="1" applyBorder="1" applyAlignment="1" applyProtection="1">
      <alignment horizontal="right" vertical="center"/>
    </xf>
    <xf numFmtId="0" fontId="64" fillId="0" borderId="60" xfId="0" applyFont="1" applyFill="1" applyBorder="1" applyAlignment="1" applyProtection="1">
      <alignment horizontal="left"/>
    </xf>
    <xf numFmtId="0" fontId="64" fillId="0" borderId="0" xfId="0" applyFont="1" applyFill="1" applyAlignment="1" applyProtection="1">
      <alignment vertical="top"/>
    </xf>
    <xf numFmtId="0" fontId="22" fillId="0" borderId="0" xfId="0" applyFont="1" applyFill="1" applyAlignment="1" applyProtection="1">
      <alignment horizontal="center" vertical="center" wrapText="1"/>
    </xf>
    <xf numFmtId="164" fontId="64" fillId="0" borderId="5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top"/>
    </xf>
    <xf numFmtId="0" fontId="22" fillId="0" borderId="0" xfId="0" applyFont="1" applyFill="1" applyProtection="1"/>
    <xf numFmtId="2" fontId="22" fillId="0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top"/>
    </xf>
    <xf numFmtId="0" fontId="22" fillId="0" borderId="1" xfId="0" applyFont="1" applyFill="1" applyBorder="1" applyAlignment="1" applyProtection="1">
      <alignment vertical="top" wrapText="1"/>
    </xf>
    <xf numFmtId="1" fontId="22" fillId="0" borderId="1" xfId="0" applyNumberFormat="1" applyFont="1" applyFill="1" applyBorder="1" applyAlignment="1" applyProtection="1">
      <alignment horizontal="center" vertical="top" wrapText="1"/>
    </xf>
    <xf numFmtId="2" fontId="64" fillId="0" borderId="1" xfId="0" applyNumberFormat="1" applyFont="1" applyFill="1" applyBorder="1" applyAlignment="1" applyProtection="1">
      <alignment horizontal="right" vertic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1" xfId="0" applyFont="1" applyFill="1" applyBorder="1" applyAlignment="1" applyProtection="1">
      <alignment vertical="top" wrapText="1"/>
    </xf>
    <xf numFmtId="1" fontId="64" fillId="0" borderId="1" xfId="0" applyNumberFormat="1" applyFont="1" applyFill="1" applyBorder="1" applyAlignment="1" applyProtection="1">
      <alignment horizontal="center" vertical="top" wrapText="1"/>
    </xf>
    <xf numFmtId="0" fontId="64" fillId="0" borderId="1" xfId="0" applyFont="1" applyFill="1" applyBorder="1" applyAlignment="1" applyProtection="1">
      <alignment vertical="center" wrapText="1"/>
    </xf>
    <xf numFmtId="1" fontId="22" fillId="0" borderId="1" xfId="0" applyNumberFormat="1" applyFont="1" applyFill="1" applyBorder="1" applyAlignment="1" applyProtection="1">
      <alignment horizontal="center" vertical="top"/>
    </xf>
    <xf numFmtId="0" fontId="64" fillId="0" borderId="1" xfId="0" applyFont="1" applyFill="1" applyBorder="1" applyAlignment="1" applyProtection="1">
      <alignment horizontal="center" vertical="top"/>
    </xf>
    <xf numFmtId="0" fontId="64" fillId="8" borderId="1" xfId="0" applyFont="1" applyFill="1" applyBorder="1" applyAlignment="1" applyProtection="1">
      <alignment vertical="center" wrapText="1"/>
    </xf>
    <xf numFmtId="2" fontId="22" fillId="8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horizontal="right"/>
    </xf>
    <xf numFmtId="0" fontId="65" fillId="0" borderId="0" xfId="0" applyFont="1" applyFill="1" applyProtection="1"/>
    <xf numFmtId="0" fontId="64" fillId="0" borderId="0" xfId="0" applyFont="1" applyFill="1" applyAlignment="1" applyProtection="1">
      <alignment horizontal="center"/>
    </xf>
    <xf numFmtId="0" fontId="64" fillId="0" borderId="6" xfId="0" applyFont="1" applyFill="1" applyBorder="1" applyAlignment="1" applyProtection="1">
      <alignment horizontal="center"/>
    </xf>
    <xf numFmtId="0" fontId="65" fillId="0" borderId="0" xfId="0" applyFont="1" applyFill="1" applyAlignment="1" applyProtection="1">
      <alignment horizontal="right"/>
    </xf>
    <xf numFmtId="0" fontId="65" fillId="0" borderId="1" xfId="0" applyFont="1" applyFill="1" applyBorder="1" applyProtection="1"/>
    <xf numFmtId="164" fontId="64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/>
    </xf>
    <xf numFmtId="164" fontId="64" fillId="0" borderId="0" xfId="0" applyNumberFormat="1" applyFont="1" applyFill="1" applyAlignment="1" applyProtection="1">
      <alignment horizontal="center"/>
    </xf>
    <xf numFmtId="164" fontId="65" fillId="0" borderId="0" xfId="0" applyNumberFormat="1" applyFont="1" applyFill="1" applyAlignment="1" applyProtection="1">
      <alignment vertical="center"/>
    </xf>
    <xf numFmtId="0" fontId="65" fillId="0" borderId="0" xfId="0" applyFont="1" applyFill="1" applyAlignment="1" applyProtection="1">
      <alignment horizontal="right" vertical="center"/>
    </xf>
    <xf numFmtId="0" fontId="64" fillId="0" borderId="0" xfId="0" applyFont="1" applyFill="1" applyAlignment="1" applyProtection="1">
      <alignment horizontal="left"/>
    </xf>
    <xf numFmtId="0" fontId="64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wrapText="1"/>
    </xf>
    <xf numFmtId="0" fontId="15" fillId="0" borderId="0" xfId="0" applyFont="1" applyFill="1" applyProtection="1"/>
    <xf numFmtId="0" fontId="63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wrapText="1"/>
    </xf>
    <xf numFmtId="0" fontId="22" fillId="0" borderId="4" xfId="0" applyFont="1" applyFill="1" applyBorder="1" applyAlignment="1" applyProtection="1">
      <alignment horizontal="center" wrapText="1"/>
    </xf>
    <xf numFmtId="0" fontId="22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Protection="1"/>
    <xf numFmtId="0" fontId="57" fillId="0" borderId="53" xfId="10" applyFont="1" applyBorder="1" applyAlignment="1">
      <alignment horizontal="center" vertical="center"/>
    </xf>
    <xf numFmtId="0" fontId="58" fillId="0" borderId="0" xfId="10" applyFont="1" applyAlignment="1">
      <alignment horizontal="center"/>
    </xf>
    <xf numFmtId="0" fontId="58" fillId="0" borderId="58" xfId="10" applyFont="1" applyBorder="1" applyAlignment="1">
      <alignment horizontal="center"/>
    </xf>
    <xf numFmtId="0" fontId="57" fillId="0" borderId="54" xfId="10" applyFont="1" applyBorder="1" applyAlignment="1">
      <alignment horizontal="left" vertical="center" wrapText="1"/>
    </xf>
    <xf numFmtId="0" fontId="59" fillId="0" borderId="54" xfId="10" applyFont="1" applyBorder="1" applyAlignment="1">
      <alignment horizontal="left" vertical="center" wrapText="1"/>
    </xf>
    <xf numFmtId="0" fontId="57" fillId="0" borderId="0" xfId="10" applyFont="1" applyAlignment="1">
      <alignment horizontal="left" vertical="center" wrapText="1"/>
    </xf>
    <xf numFmtId="0" fontId="59" fillId="7" borderId="57" xfId="10" applyFont="1" applyFill="1" applyBorder="1" applyAlignment="1">
      <alignment horizontal="center" vertical="center"/>
    </xf>
    <xf numFmtId="0" fontId="59" fillId="7" borderId="56" xfId="10" applyFont="1" applyFill="1" applyBorder="1" applyAlignment="1">
      <alignment horizontal="center" vertical="center"/>
    </xf>
    <xf numFmtId="0" fontId="59" fillId="7" borderId="55" xfId="10" applyFont="1" applyFill="1" applyBorder="1" applyAlignment="1">
      <alignment horizontal="center" vertical="center"/>
    </xf>
    <xf numFmtId="0" fontId="59" fillId="0" borderId="0" xfId="10" applyFont="1" applyAlignment="1">
      <alignment horizontal="center" wrapText="1"/>
    </xf>
    <xf numFmtId="0" fontId="62" fillId="0" borderId="0" xfId="10" applyFont="1" applyAlignment="1">
      <alignment horizontal="center" vertical="center" wrapText="1"/>
    </xf>
    <xf numFmtId="0" fontId="57" fillId="0" borderId="0" xfId="10" applyFont="1" applyAlignment="1">
      <alignment horizontal="center"/>
    </xf>
    <xf numFmtId="0" fontId="57" fillId="0" borderId="0" xfId="10" applyFont="1" applyAlignment="1">
      <alignment horizontal="left"/>
    </xf>
    <xf numFmtId="0" fontId="61" fillId="0" borderId="0" xfId="10" applyFont="1" applyAlignment="1">
      <alignment horizontal="center" vertical="center"/>
    </xf>
    <xf numFmtId="0" fontId="64" fillId="0" borderId="0" xfId="0" applyFont="1" applyFill="1" applyAlignment="1" applyProtection="1">
      <alignment horizont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64" fillId="0" borderId="5" xfId="0" applyFont="1" applyFill="1" applyBorder="1" applyAlignment="1" applyProtection="1">
      <alignment horizontal="center"/>
    </xf>
    <xf numFmtId="0" fontId="6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64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0" xfId="0" applyFont="1" applyFill="1" applyProtection="1"/>
    <xf numFmtId="0" fontId="64" fillId="0" borderId="0" xfId="0" applyFont="1" applyFill="1" applyAlignment="1" applyProtection="1">
      <alignment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0" xfId="0" applyFont="1" applyFill="1" applyAlignment="1" applyProtection="1">
      <alignment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64" fillId="0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center"/>
    </xf>
    <xf numFmtId="0" fontId="64" fillId="0" borderId="1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 wrapText="1"/>
    </xf>
    <xf numFmtId="0" fontId="26" fillId="0" borderId="0" xfId="1" applyFont="1" applyAlignment="1">
      <alignment horizontal="center"/>
    </xf>
    <xf numFmtId="0" fontId="26" fillId="0" borderId="17" xfId="1" applyFont="1" applyBorder="1" applyAlignment="1">
      <alignment horizontal="center"/>
    </xf>
    <xf numFmtId="0" fontId="23" fillId="0" borderId="0" xfId="1" applyAlignment="1">
      <alignment horizontal="left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right"/>
    </xf>
    <xf numFmtId="0" fontId="25" fillId="0" borderId="0" xfId="1" applyFont="1" applyAlignment="1">
      <alignment horizontal="left"/>
    </xf>
    <xf numFmtId="0" fontId="26" fillId="0" borderId="16" xfId="1" applyFont="1" applyBorder="1" applyAlignment="1">
      <alignment horizontal="right"/>
    </xf>
    <xf numFmtId="0" fontId="26" fillId="0" borderId="18" xfId="1" applyFont="1" applyBorder="1" applyAlignment="1">
      <alignment horizontal="center" vertical="center" wrapText="1"/>
    </xf>
    <xf numFmtId="0" fontId="26" fillId="0" borderId="20" xfId="1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/>
    </xf>
    <xf numFmtId="0" fontId="26" fillId="0" borderId="19" xfId="1" applyFont="1" applyBorder="1" applyAlignment="1">
      <alignment horizontal="center" wrapText="1"/>
    </xf>
    <xf numFmtId="0" fontId="26" fillId="0" borderId="19" xfId="1" applyFont="1" applyBorder="1"/>
    <xf numFmtId="0" fontId="23" fillId="0" borderId="16" xfId="1" applyBorder="1" applyAlignment="1">
      <alignment horizontal="center"/>
    </xf>
    <xf numFmtId="0" fontId="31" fillId="0" borderId="25" xfId="4" applyBorder="1" applyAlignment="1" applyProtection="1">
      <alignment horizontal="center"/>
      <protection locked="0"/>
    </xf>
    <xf numFmtId="0" fontId="33" fillId="0" borderId="0" xfId="4" applyFont="1" applyAlignment="1" applyProtection="1">
      <alignment horizontal="left" vertical="top" wrapText="1"/>
      <protection locked="0"/>
    </xf>
    <xf numFmtId="0" fontId="34" fillId="0" borderId="16" xfId="4" applyFont="1" applyBorder="1" applyAlignment="1" applyProtection="1">
      <alignment horizontal="center" wrapText="1"/>
      <protection locked="0"/>
    </xf>
    <xf numFmtId="0" fontId="38" fillId="0" borderId="0" xfId="6" applyFont="1" applyAlignment="1" applyProtection="1">
      <alignment horizontal="center" vertical="top" wrapText="1"/>
      <protection locked="0"/>
    </xf>
    <xf numFmtId="0" fontId="32" fillId="0" borderId="0" xfId="4" applyFont="1" applyAlignment="1" applyProtection="1">
      <alignment horizontal="center"/>
      <protection locked="0"/>
    </xf>
    <xf numFmtId="0" fontId="41" fillId="0" borderId="0" xfId="5" applyFont="1" applyAlignment="1" applyProtection="1">
      <alignment horizontal="center" vertical="center" wrapText="1"/>
      <protection locked="0"/>
    </xf>
    <xf numFmtId="0" fontId="31" fillId="0" borderId="0" xfId="4" applyAlignment="1" applyProtection="1">
      <alignment horizontal="center"/>
      <protection locked="0"/>
    </xf>
    <xf numFmtId="0" fontId="32" fillId="0" borderId="22" xfId="4" applyFont="1" applyBorder="1" applyAlignment="1" applyProtection="1">
      <alignment horizontal="center"/>
      <protection locked="0"/>
    </xf>
    <xf numFmtId="0" fontId="32" fillId="0" borderId="23" xfId="4" applyFont="1" applyBorder="1" applyAlignment="1" applyProtection="1">
      <alignment horizontal="center"/>
      <protection locked="0"/>
    </xf>
    <xf numFmtId="164" fontId="44" fillId="0" borderId="0" xfId="7" applyNumberFormat="1" applyFont="1" applyAlignment="1" applyProtection="1">
      <alignment horizontal="center"/>
      <protection locked="0"/>
    </xf>
    <xf numFmtId="1" fontId="45" fillId="0" borderId="22" xfId="4" applyNumberFormat="1" applyFont="1" applyBorder="1" applyAlignment="1" applyProtection="1">
      <alignment horizontal="center"/>
      <protection locked="0"/>
    </xf>
    <xf numFmtId="1" fontId="45" fillId="0" borderId="23" xfId="4" applyNumberFormat="1" applyFont="1" applyBorder="1" applyAlignment="1" applyProtection="1">
      <alignment horizontal="center"/>
      <protection locked="0"/>
    </xf>
    <xf numFmtId="0" fontId="31" fillId="0" borderId="30" xfId="4" applyBorder="1" applyAlignment="1" applyProtection="1">
      <alignment horizontal="center" vertical="center" wrapText="1"/>
      <protection locked="0"/>
    </xf>
    <xf numFmtId="0" fontId="31" fillId="0" borderId="31" xfId="4" applyBorder="1" applyAlignment="1" applyProtection="1">
      <alignment horizontal="center" vertical="center" wrapText="1"/>
      <protection locked="0"/>
    </xf>
    <xf numFmtId="0" fontId="31" fillId="0" borderId="32" xfId="4" applyBorder="1" applyAlignment="1" applyProtection="1">
      <alignment horizontal="center" vertical="center" wrapText="1"/>
      <protection locked="0"/>
    </xf>
    <xf numFmtId="0" fontId="31" fillId="0" borderId="34" xfId="4" applyBorder="1" applyAlignment="1" applyProtection="1">
      <alignment horizontal="center" vertical="center" wrapText="1"/>
      <protection locked="0"/>
    </xf>
    <xf numFmtId="0" fontId="31" fillId="0" borderId="19" xfId="4" applyBorder="1" applyAlignment="1" applyProtection="1">
      <alignment horizontal="center" vertical="center" wrapText="1"/>
      <protection locked="0"/>
    </xf>
    <xf numFmtId="0" fontId="31" fillId="0" borderId="22" xfId="4" applyBorder="1" applyAlignment="1" applyProtection="1">
      <alignment horizontal="center" vertical="center" wrapText="1"/>
      <protection locked="0"/>
    </xf>
    <xf numFmtId="0" fontId="31" fillId="0" borderId="25" xfId="4" applyBorder="1" applyAlignment="1" applyProtection="1">
      <alignment horizontal="center" vertical="center" wrapText="1"/>
      <protection locked="0"/>
    </xf>
    <xf numFmtId="0" fontId="31" fillId="0" borderId="35" xfId="4" applyBorder="1" applyAlignment="1" applyProtection="1">
      <alignment horizontal="center" vertical="center" wrapText="1"/>
      <protection locked="0"/>
    </xf>
    <xf numFmtId="0" fontId="43" fillId="0" borderId="34" xfId="4" applyFont="1" applyBorder="1" applyAlignment="1" applyProtection="1">
      <alignment horizontal="center" vertical="center" wrapText="1"/>
      <protection locked="0"/>
    </xf>
    <xf numFmtId="0" fontId="43" fillId="0" borderId="19" xfId="4" applyFont="1" applyBorder="1" applyAlignment="1" applyProtection="1">
      <alignment horizontal="center" vertical="center" wrapText="1"/>
      <protection locked="0"/>
    </xf>
    <xf numFmtId="0" fontId="46" fillId="0" borderId="19" xfId="4" applyFont="1" applyBorder="1" applyAlignment="1" applyProtection="1">
      <alignment horizontal="left" vertical="center" wrapText="1"/>
      <protection locked="0"/>
    </xf>
    <xf numFmtId="0" fontId="33" fillId="0" borderId="17" xfId="4" applyFont="1" applyBorder="1" applyAlignment="1" applyProtection="1">
      <alignment horizontal="center"/>
      <protection locked="0"/>
    </xf>
    <xf numFmtId="0" fontId="43" fillId="0" borderId="37" xfId="4" applyFont="1" applyBorder="1" applyAlignment="1" applyProtection="1">
      <alignment horizontal="center" vertical="center" wrapText="1"/>
      <protection locked="0"/>
    </xf>
    <xf numFmtId="0" fontId="43" fillId="0" borderId="38" xfId="4" applyFont="1" applyBorder="1" applyAlignment="1" applyProtection="1">
      <alignment horizontal="center" vertical="center" wrapText="1"/>
      <protection locked="0"/>
    </xf>
    <xf numFmtId="0" fontId="31" fillId="0" borderId="16" xfId="4" applyBorder="1" applyAlignment="1" applyProtection="1">
      <alignment horizontal="center" wrapText="1"/>
      <protection locked="0"/>
    </xf>
    <xf numFmtId="0" fontId="43" fillId="0" borderId="36" xfId="4" applyFont="1" applyBorder="1" applyAlignment="1" applyProtection="1">
      <alignment horizontal="center" vertical="center" wrapText="1"/>
      <protection locked="0"/>
    </xf>
    <xf numFmtId="0" fontId="43" fillId="0" borderId="26" xfId="4" applyFont="1" applyBorder="1" applyAlignment="1" applyProtection="1">
      <alignment horizontal="center" vertical="center" wrapText="1"/>
      <protection locked="0"/>
    </xf>
    <xf numFmtId="0" fontId="43" fillId="0" borderId="33" xfId="4" applyFont="1" applyBorder="1" applyAlignment="1" applyProtection="1">
      <alignment horizontal="center" vertical="center" wrapText="1"/>
      <protection locked="0"/>
    </xf>
    <xf numFmtId="0" fontId="31" fillId="0" borderId="27" xfId="4" applyBorder="1" applyAlignment="1" applyProtection="1">
      <alignment horizontal="center" vertical="center" wrapText="1"/>
      <protection locked="0"/>
    </xf>
    <xf numFmtId="0" fontId="31" fillId="0" borderId="28" xfId="4" applyBorder="1" applyAlignment="1" applyProtection="1">
      <alignment horizontal="center" vertical="center" wrapText="1"/>
      <protection locked="0"/>
    </xf>
    <xf numFmtId="0" fontId="31" fillId="0" borderId="29" xfId="4" applyBorder="1" applyAlignment="1" applyProtection="1">
      <alignment horizontal="center" vertical="center" wrapText="1"/>
      <protection locked="0"/>
    </xf>
    <xf numFmtId="0" fontId="31" fillId="0" borderId="0" xfId="9" applyAlignment="1">
      <alignment horizontal="left" wrapText="1"/>
    </xf>
    <xf numFmtId="0" fontId="31" fillId="0" borderId="16" xfId="9" applyBorder="1" applyAlignment="1">
      <alignment horizontal="center"/>
    </xf>
    <xf numFmtId="0" fontId="43" fillId="0" borderId="17" xfId="9" applyFont="1" applyBorder="1" applyAlignment="1">
      <alignment horizontal="center"/>
    </xf>
    <xf numFmtId="0" fontId="34" fillId="0" borderId="0" xfId="9" applyFont="1" applyAlignment="1">
      <alignment horizontal="center"/>
    </xf>
    <xf numFmtId="0" fontId="31" fillId="0" borderId="0" xfId="9" applyAlignment="1">
      <alignment horizontal="center"/>
    </xf>
    <xf numFmtId="0" fontId="38" fillId="0" borderId="22" xfId="9" applyFont="1" applyBorder="1" applyAlignment="1">
      <alignment horizontal="left"/>
    </xf>
    <xf numFmtId="0" fontId="38" fillId="0" borderId="23" xfId="9" applyFont="1" applyBorder="1" applyAlignment="1">
      <alignment horizontal="left"/>
    </xf>
  </cellXfs>
  <cellStyles count="11">
    <cellStyle name="Įprastas" xfId="0" builtinId="0"/>
    <cellStyle name="Įprastas 2" xfId="2" xr:uid="{BA86F62A-6F1E-4411-94D1-C95FA95FA1F8}"/>
    <cellStyle name="Įprastas 3" xfId="10" xr:uid="{326181BA-883A-40B5-990D-C060DE5E821A}"/>
    <cellStyle name="Įprastas 4" xfId="3" xr:uid="{9ECCBFFD-CAF7-4214-A285-F56A3DEF2DFC}"/>
    <cellStyle name="Įprastas 6" xfId="9" xr:uid="{60B99B09-C644-444A-AFA9-21BAE10FC7A7}"/>
    <cellStyle name="Normal 2" xfId="1" xr:uid="{2B8C728B-B9B6-46BB-B353-749C6D2C9F4D}"/>
    <cellStyle name="Normal 3" xfId="4" xr:uid="{C7404C85-0F96-48CC-B604-C9207237FDD0}"/>
    <cellStyle name="Normal_kontingento formos sav" xfId="6" xr:uid="{6B61BF5C-CD85-4A50-BCFD-21F830BF983E}"/>
    <cellStyle name="Normal_Sheet1" xfId="7" xr:uid="{BC801694-B425-47C3-88C1-6E8F6732FD9C}"/>
    <cellStyle name="Normal_TRECFORMantras2001333" xfId="5" xr:uid="{A981A377-DAC8-41C5-96FA-A142B34ED65D}"/>
    <cellStyle name="Paprastas 2" xfId="8" xr:uid="{72C9DC44-B8F0-4168-B521-640DA24A024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4" t="s">
        <v>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6" t="s">
        <v>8</v>
      </c>
      <c r="H8" s="386"/>
      <c r="I8" s="386"/>
      <c r="J8" s="386"/>
      <c r="K8" s="38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7" t="s">
        <v>9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88" t="s">
        <v>10</v>
      </c>
      <c r="H10" s="388"/>
      <c r="I10" s="388"/>
      <c r="J10" s="388"/>
      <c r="K10" s="38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9" t="s">
        <v>11</v>
      </c>
      <c r="H11" s="389"/>
      <c r="I11" s="389"/>
      <c r="J11" s="389"/>
      <c r="K11" s="38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7" t="s">
        <v>12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88" t="s">
        <v>429</v>
      </c>
      <c r="H15" s="388"/>
      <c r="I15" s="388"/>
      <c r="J15" s="388"/>
      <c r="K15" s="388"/>
    </row>
    <row r="16" spans="1:36" ht="11.25" customHeight="1">
      <c r="G16" s="393" t="s">
        <v>13</v>
      </c>
      <c r="H16" s="393"/>
      <c r="I16" s="393"/>
      <c r="J16" s="393"/>
      <c r="K16" s="393"/>
    </row>
    <row r="17" spans="1:17" ht="15" customHeight="1">
      <c r="B17"/>
      <c r="C17"/>
      <c r="D17"/>
      <c r="E17" s="390" t="s">
        <v>14</v>
      </c>
      <c r="F17" s="390"/>
      <c r="G17" s="390"/>
      <c r="H17" s="390"/>
      <c r="I17" s="390"/>
      <c r="J17" s="390"/>
      <c r="K17" s="390"/>
      <c r="L17"/>
    </row>
    <row r="18" spans="1:17" ht="12" customHeight="1">
      <c r="A18" s="391" t="s">
        <v>15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92" t="s">
        <v>19</v>
      </c>
      <c r="B22" s="392"/>
      <c r="C22" s="392"/>
      <c r="D22" s="392"/>
      <c r="E22" s="392"/>
      <c r="F22" s="392"/>
      <c r="G22" s="392"/>
      <c r="H22" s="392"/>
      <c r="I22" s="392"/>
      <c r="K22" s="19" t="s">
        <v>20</v>
      </c>
      <c r="L22" s="20" t="s">
        <v>21</v>
      </c>
      <c r="M22" s="134"/>
    </row>
    <row r="23" spans="1:17" ht="29.1" customHeight="1">
      <c r="A23" s="392" t="s">
        <v>22</v>
      </c>
      <c r="B23" s="392"/>
      <c r="C23" s="392"/>
      <c r="D23" s="392"/>
      <c r="E23" s="392"/>
      <c r="F23" s="392"/>
      <c r="G23" s="392"/>
      <c r="H23" s="392"/>
      <c r="I23" s="392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67" t="s">
        <v>27</v>
      </c>
      <c r="H25" s="36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62"/>
      <c r="B26" s="362"/>
      <c r="C26" s="362"/>
      <c r="D26" s="362"/>
      <c r="E26" s="362"/>
      <c r="F26" s="362"/>
      <c r="G26" s="362"/>
      <c r="H26" s="362"/>
      <c r="I26" s="362"/>
      <c r="J26" s="26"/>
      <c r="K26" s="27"/>
      <c r="L26" s="28" t="s">
        <v>33</v>
      </c>
      <c r="M26" s="135"/>
    </row>
    <row r="27" spans="1:17" ht="24" customHeight="1">
      <c r="A27" s="370" t="s">
        <v>34</v>
      </c>
      <c r="B27" s="371"/>
      <c r="C27" s="371"/>
      <c r="D27" s="371"/>
      <c r="E27" s="371"/>
      <c r="F27" s="371"/>
      <c r="G27" s="374" t="s">
        <v>35</v>
      </c>
      <c r="H27" s="376" t="s">
        <v>36</v>
      </c>
      <c r="I27" s="380" t="s">
        <v>37</v>
      </c>
      <c r="J27" s="381"/>
      <c r="K27" s="382" t="s">
        <v>38</v>
      </c>
      <c r="L27" s="378" t="s">
        <v>39</v>
      </c>
      <c r="M27" s="135"/>
    </row>
    <row r="28" spans="1:17" ht="46.5" customHeight="1">
      <c r="A28" s="372"/>
      <c r="B28" s="373"/>
      <c r="C28" s="373"/>
      <c r="D28" s="373"/>
      <c r="E28" s="373"/>
      <c r="F28" s="373"/>
      <c r="G28" s="375"/>
      <c r="H28" s="377"/>
      <c r="I28" s="29" t="s">
        <v>40</v>
      </c>
      <c r="J28" s="30" t="s">
        <v>41</v>
      </c>
      <c r="K28" s="383"/>
      <c r="L28" s="379"/>
    </row>
    <row r="29" spans="1:17" ht="11.25" customHeight="1">
      <c r="A29" s="363" t="s">
        <v>24</v>
      </c>
      <c r="B29" s="364"/>
      <c r="C29" s="364"/>
      <c r="D29" s="364"/>
      <c r="E29" s="364"/>
      <c r="F29" s="36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261900</v>
      </c>
      <c r="J30" s="41">
        <f>SUM(J31+J42+J61+J82+J89+J109+J131+J150+J160)</f>
        <v>115500</v>
      </c>
      <c r="K30" s="42">
        <f>SUM(K31+K42+K61+K82+K89+K109+K131+K150+K160)</f>
        <v>111285.02</v>
      </c>
      <c r="L30" s="41">
        <f>SUM(L31+L42+L61+L82+L89+L109+L131+L150+L160)</f>
        <v>111285.02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245100</v>
      </c>
      <c r="J31" s="41">
        <f>SUM(J32+J38)</f>
        <v>108600</v>
      </c>
      <c r="K31" s="49">
        <f>SUM(K32+K38)</f>
        <v>108600</v>
      </c>
      <c r="L31" s="50">
        <f>SUM(L32+L38)</f>
        <v>108600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241600</v>
      </c>
      <c r="J32" s="41">
        <f>SUM(J33)</f>
        <v>106800</v>
      </c>
      <c r="K32" s="42">
        <f>SUM(K33)</f>
        <v>106800</v>
      </c>
      <c r="L32" s="41">
        <f>SUM(L33)</f>
        <v>106800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241600</v>
      </c>
      <c r="J33" s="41">
        <f t="shared" ref="J33:L34" si="0">SUM(J34)</f>
        <v>106800</v>
      </c>
      <c r="K33" s="41">
        <f t="shared" si="0"/>
        <v>106800</v>
      </c>
      <c r="L33" s="41">
        <f t="shared" si="0"/>
        <v>106800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241600</v>
      </c>
      <c r="J34" s="42">
        <f t="shared" si="0"/>
        <v>106800</v>
      </c>
      <c r="K34" s="42">
        <f t="shared" si="0"/>
        <v>106800</v>
      </c>
      <c r="L34" s="42">
        <f t="shared" si="0"/>
        <v>106800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241600</v>
      </c>
      <c r="J35" s="57">
        <v>106800</v>
      </c>
      <c r="K35" s="57">
        <v>106800</v>
      </c>
      <c r="L35" s="57">
        <v>106800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3500</v>
      </c>
      <c r="J38" s="41">
        <f t="shared" si="1"/>
        <v>1800</v>
      </c>
      <c r="K38" s="42">
        <f t="shared" si="1"/>
        <v>1800</v>
      </c>
      <c r="L38" s="41">
        <f t="shared" si="1"/>
        <v>1800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3500</v>
      </c>
      <c r="J39" s="41">
        <f t="shared" si="1"/>
        <v>1800</v>
      </c>
      <c r="K39" s="41">
        <f t="shared" si="1"/>
        <v>1800</v>
      </c>
      <c r="L39" s="41">
        <f t="shared" si="1"/>
        <v>1800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3500</v>
      </c>
      <c r="J40" s="41">
        <f t="shared" si="1"/>
        <v>1800</v>
      </c>
      <c r="K40" s="41">
        <f t="shared" si="1"/>
        <v>1800</v>
      </c>
      <c r="L40" s="41">
        <f t="shared" si="1"/>
        <v>1800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3500</v>
      </c>
      <c r="J41" s="57">
        <v>1800</v>
      </c>
      <c r="K41" s="57">
        <v>1800</v>
      </c>
      <c r="L41" s="57">
        <v>1800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8500</v>
      </c>
      <c r="J42" s="62">
        <f t="shared" si="2"/>
        <v>3900</v>
      </c>
      <c r="K42" s="61">
        <f t="shared" si="2"/>
        <v>1261.3499999999999</v>
      </c>
      <c r="L42" s="61">
        <f t="shared" si="2"/>
        <v>1261.3499999999999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8500</v>
      </c>
      <c r="J43" s="42">
        <f t="shared" si="2"/>
        <v>3900</v>
      </c>
      <c r="K43" s="41">
        <f t="shared" si="2"/>
        <v>1261.3499999999999</v>
      </c>
      <c r="L43" s="42">
        <f t="shared" si="2"/>
        <v>1261.3499999999999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8500</v>
      </c>
      <c r="J44" s="42">
        <f t="shared" si="2"/>
        <v>3900</v>
      </c>
      <c r="K44" s="50">
        <f t="shared" si="2"/>
        <v>1261.3499999999999</v>
      </c>
      <c r="L44" s="50">
        <f t="shared" si="2"/>
        <v>1261.3499999999999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8500</v>
      </c>
      <c r="J45" s="68">
        <f>SUM(J46:J60)</f>
        <v>3900</v>
      </c>
      <c r="K45" s="69">
        <f>SUM(K46:K60)</f>
        <v>1261.3499999999999</v>
      </c>
      <c r="L45" s="69">
        <f>SUM(L46:L60)</f>
        <v>1261.3499999999999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500</v>
      </c>
      <c r="J48" s="57">
        <v>200</v>
      </c>
      <c r="K48" s="57">
        <v>21.86</v>
      </c>
      <c r="L48" s="57">
        <v>21.86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3000</v>
      </c>
      <c r="J51" s="57">
        <v>1600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2300</v>
      </c>
      <c r="J55" s="57">
        <v>1000</v>
      </c>
      <c r="K55" s="57">
        <v>314.19</v>
      </c>
      <c r="L55" s="57">
        <v>314.19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1700</v>
      </c>
      <c r="J58" s="57">
        <v>700</v>
      </c>
      <c r="K58" s="57">
        <v>633.21</v>
      </c>
      <c r="L58" s="57">
        <v>633.21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400</v>
      </c>
      <c r="K60" s="57">
        <v>292.08999999999997</v>
      </c>
      <c r="L60" s="57">
        <v>292.08999999999997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8300</v>
      </c>
      <c r="J131" s="81">
        <f>SUM(J132+J137+J145)</f>
        <v>3000</v>
      </c>
      <c r="K131" s="42">
        <f>SUM(K132+K137+K145)</f>
        <v>1423.67</v>
      </c>
      <c r="L131" s="41">
        <f>SUM(L132+L137+L145)</f>
        <v>1423.67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4">I146</f>
        <v>8300</v>
      </c>
      <c r="J145" s="81">
        <f t="shared" si="14"/>
        <v>3000</v>
      </c>
      <c r="K145" s="42">
        <f t="shared" si="14"/>
        <v>1423.67</v>
      </c>
      <c r="L145" s="41">
        <f t="shared" si="14"/>
        <v>1423.67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8300</v>
      </c>
      <c r="J146" s="94">
        <f t="shared" si="14"/>
        <v>3000</v>
      </c>
      <c r="K146" s="69">
        <f t="shared" si="14"/>
        <v>1423.67</v>
      </c>
      <c r="L146" s="68">
        <f t="shared" si="14"/>
        <v>1423.67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8300</v>
      </c>
      <c r="J147" s="81">
        <f>SUM(J148:J149)</f>
        <v>3000</v>
      </c>
      <c r="K147" s="42">
        <f>SUM(K148:K149)</f>
        <v>1423.67</v>
      </c>
      <c r="L147" s="41">
        <f>SUM(L148:L149)</f>
        <v>1423.67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8300</v>
      </c>
      <c r="J148" s="95">
        <v>3000</v>
      </c>
      <c r="K148" s="95">
        <v>1423.67</v>
      </c>
      <c r="L148" s="95">
        <v>1423.67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261900</v>
      </c>
      <c r="J360" s="90">
        <f>SUM(J30+J176)</f>
        <v>115500</v>
      </c>
      <c r="K360" s="90">
        <f>SUM(K30+K176)</f>
        <v>111285.02</v>
      </c>
      <c r="L360" s="90">
        <f>SUM(L30+L176)</f>
        <v>111285.02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66" t="s">
        <v>238</v>
      </c>
      <c r="L363" s="36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68" t="s">
        <v>241</v>
      </c>
      <c r="E366" s="369"/>
      <c r="F366" s="369"/>
      <c r="G366" s="369"/>
      <c r="H366" s="126"/>
      <c r="I366" s="127" t="s">
        <v>237</v>
      </c>
      <c r="K366" s="366" t="s">
        <v>238</v>
      </c>
      <c r="L366" s="366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E17:K17"/>
    <mergeCell ref="A18:L18"/>
    <mergeCell ref="A22:I22"/>
    <mergeCell ref="A23:I23"/>
    <mergeCell ref="G15:K15"/>
    <mergeCell ref="G16:K16"/>
    <mergeCell ref="A7:L7"/>
    <mergeCell ref="G8:K8"/>
    <mergeCell ref="A9:L9"/>
    <mergeCell ref="G10:K10"/>
    <mergeCell ref="G11:K11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L27:L28"/>
    <mergeCell ref="I27:J27"/>
    <mergeCell ref="K27:K28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zoomScaleNormal="100" workbookViewId="0">
      <selection activeCell="G5" sqref="G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4" t="s">
        <v>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6" t="s">
        <v>8</v>
      </c>
      <c r="H8" s="386"/>
      <c r="I8" s="386"/>
      <c r="J8" s="386"/>
      <c r="K8" s="38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7" t="s">
        <v>9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88" t="s">
        <v>10</v>
      </c>
      <c r="H10" s="388"/>
      <c r="I10" s="388"/>
      <c r="J10" s="388"/>
      <c r="K10" s="38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9" t="s">
        <v>11</v>
      </c>
      <c r="H11" s="389"/>
      <c r="I11" s="389"/>
      <c r="J11" s="389"/>
      <c r="K11" s="38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7" t="s">
        <v>12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88" t="s">
        <v>429</v>
      </c>
      <c r="H15" s="388"/>
      <c r="I15" s="388"/>
      <c r="J15" s="388"/>
      <c r="K15" s="388"/>
    </row>
    <row r="16" spans="1:36" ht="11.25" customHeight="1">
      <c r="G16" s="393" t="s">
        <v>13</v>
      </c>
      <c r="H16" s="393"/>
      <c r="I16" s="393"/>
      <c r="J16" s="393"/>
      <c r="K16" s="393"/>
    </row>
    <row r="17" spans="1:17" ht="15" customHeight="1">
      <c r="B17"/>
      <c r="C17"/>
      <c r="D17"/>
      <c r="E17" s="390" t="s">
        <v>14</v>
      </c>
      <c r="F17" s="390"/>
      <c r="G17" s="390"/>
      <c r="H17" s="390"/>
      <c r="I17" s="390"/>
      <c r="J17" s="390"/>
      <c r="K17" s="390"/>
      <c r="L17"/>
    </row>
    <row r="18" spans="1:17" ht="12" customHeight="1">
      <c r="A18" s="391" t="s">
        <v>15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92" t="s">
        <v>19</v>
      </c>
      <c r="B22" s="392"/>
      <c r="C22" s="392"/>
      <c r="D22" s="392"/>
      <c r="E22" s="392"/>
      <c r="F22" s="392"/>
      <c r="G22" s="392"/>
      <c r="H22" s="392"/>
      <c r="I22" s="392"/>
      <c r="K22" s="19" t="s">
        <v>20</v>
      </c>
      <c r="L22" s="20" t="s">
        <v>21</v>
      </c>
      <c r="M22" s="134"/>
    </row>
    <row r="23" spans="1:17" ht="29.1" customHeight="1">
      <c r="A23" s="392" t="s">
        <v>22</v>
      </c>
      <c r="B23" s="392"/>
      <c r="C23" s="392"/>
      <c r="D23" s="392"/>
      <c r="E23" s="392"/>
      <c r="F23" s="392"/>
      <c r="G23" s="392"/>
      <c r="H23" s="392"/>
      <c r="I23" s="392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67" t="s">
        <v>27</v>
      </c>
      <c r="H25" s="36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62" t="s">
        <v>32</v>
      </c>
      <c r="B26" s="362"/>
      <c r="C26" s="362"/>
      <c r="D26" s="362"/>
      <c r="E26" s="362"/>
      <c r="F26" s="362"/>
      <c r="G26" s="362"/>
      <c r="H26" s="362"/>
      <c r="I26" s="362"/>
      <c r="J26" s="26"/>
      <c r="K26" s="27"/>
      <c r="L26" s="28" t="s">
        <v>33</v>
      </c>
      <c r="M26" s="135"/>
    </row>
    <row r="27" spans="1:17" ht="24" customHeight="1">
      <c r="A27" s="370" t="s">
        <v>34</v>
      </c>
      <c r="B27" s="371"/>
      <c r="C27" s="371"/>
      <c r="D27" s="371"/>
      <c r="E27" s="371"/>
      <c r="F27" s="371"/>
      <c r="G27" s="374" t="s">
        <v>35</v>
      </c>
      <c r="H27" s="376" t="s">
        <v>36</v>
      </c>
      <c r="I27" s="380" t="s">
        <v>37</v>
      </c>
      <c r="J27" s="381"/>
      <c r="K27" s="382" t="s">
        <v>38</v>
      </c>
      <c r="L27" s="378" t="s">
        <v>39</v>
      </c>
      <c r="M27" s="135"/>
    </row>
    <row r="28" spans="1:17" ht="46.5" customHeight="1">
      <c r="A28" s="372"/>
      <c r="B28" s="373"/>
      <c r="C28" s="373"/>
      <c r="D28" s="373"/>
      <c r="E28" s="373"/>
      <c r="F28" s="373"/>
      <c r="G28" s="375"/>
      <c r="H28" s="377"/>
      <c r="I28" s="29" t="s">
        <v>40</v>
      </c>
      <c r="J28" s="30" t="s">
        <v>41</v>
      </c>
      <c r="K28" s="383"/>
      <c r="L28" s="379"/>
    </row>
    <row r="29" spans="1:17" ht="11.25" customHeight="1">
      <c r="A29" s="363" t="s">
        <v>24</v>
      </c>
      <c r="B29" s="364"/>
      <c r="C29" s="364"/>
      <c r="D29" s="364"/>
      <c r="E29" s="364"/>
      <c r="F29" s="36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138100</v>
      </c>
      <c r="J30" s="41">
        <f>SUM(J31+J42+J61+J82+J89+J109+J131+J150+J160)</f>
        <v>61200</v>
      </c>
      <c r="K30" s="42">
        <f>SUM(K31+K42+K61+K82+K89+K109+K131+K150+K160)</f>
        <v>57255.729999999996</v>
      </c>
      <c r="L30" s="41">
        <f>SUM(L31+L42+L61+L82+L89+L109+L131+L150+L160)</f>
        <v>57255.729999999996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122300</v>
      </c>
      <c r="J31" s="41">
        <f>SUM(J32+J38)</f>
        <v>54700</v>
      </c>
      <c r="K31" s="49">
        <f>SUM(K32+K38)</f>
        <v>54700</v>
      </c>
      <c r="L31" s="50">
        <f>SUM(L32+L38)</f>
        <v>54700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120600</v>
      </c>
      <c r="J32" s="41">
        <f>SUM(J33)</f>
        <v>53800</v>
      </c>
      <c r="K32" s="42">
        <f>SUM(K33)</f>
        <v>53800</v>
      </c>
      <c r="L32" s="41">
        <f>SUM(L33)</f>
        <v>53800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120600</v>
      </c>
      <c r="J33" s="41">
        <f t="shared" ref="J33:L34" si="0">SUM(J34)</f>
        <v>53800</v>
      </c>
      <c r="K33" s="41">
        <f t="shared" si="0"/>
        <v>53800</v>
      </c>
      <c r="L33" s="41">
        <f t="shared" si="0"/>
        <v>53800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120600</v>
      </c>
      <c r="J34" s="42">
        <f t="shared" si="0"/>
        <v>53800</v>
      </c>
      <c r="K34" s="42">
        <f t="shared" si="0"/>
        <v>53800</v>
      </c>
      <c r="L34" s="42">
        <f t="shared" si="0"/>
        <v>53800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120600</v>
      </c>
      <c r="J35" s="57">
        <v>53800</v>
      </c>
      <c r="K35" s="57">
        <v>53800</v>
      </c>
      <c r="L35" s="57">
        <v>53800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1700</v>
      </c>
      <c r="J38" s="41">
        <f t="shared" si="1"/>
        <v>900</v>
      </c>
      <c r="K38" s="42">
        <f t="shared" si="1"/>
        <v>900</v>
      </c>
      <c r="L38" s="41">
        <f t="shared" si="1"/>
        <v>900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1700</v>
      </c>
      <c r="J39" s="41">
        <f t="shared" si="1"/>
        <v>900</v>
      </c>
      <c r="K39" s="41">
        <f t="shared" si="1"/>
        <v>900</v>
      </c>
      <c r="L39" s="41">
        <f t="shared" si="1"/>
        <v>900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1700</v>
      </c>
      <c r="J40" s="41">
        <f t="shared" si="1"/>
        <v>900</v>
      </c>
      <c r="K40" s="41">
        <f t="shared" si="1"/>
        <v>900</v>
      </c>
      <c r="L40" s="41">
        <f t="shared" si="1"/>
        <v>900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1700</v>
      </c>
      <c r="J41" s="57">
        <v>900</v>
      </c>
      <c r="K41" s="57">
        <v>900</v>
      </c>
      <c r="L41" s="57">
        <v>900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8500</v>
      </c>
      <c r="J42" s="62">
        <f t="shared" si="2"/>
        <v>3900</v>
      </c>
      <c r="K42" s="61">
        <f t="shared" si="2"/>
        <v>1261.3499999999999</v>
      </c>
      <c r="L42" s="61">
        <f t="shared" si="2"/>
        <v>1261.3499999999999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8500</v>
      </c>
      <c r="J43" s="42">
        <f t="shared" si="2"/>
        <v>3900</v>
      </c>
      <c r="K43" s="41">
        <f t="shared" si="2"/>
        <v>1261.3499999999999</v>
      </c>
      <c r="L43" s="42">
        <f t="shared" si="2"/>
        <v>1261.3499999999999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8500</v>
      </c>
      <c r="J44" s="42">
        <f t="shared" si="2"/>
        <v>3900</v>
      </c>
      <c r="K44" s="50">
        <f t="shared" si="2"/>
        <v>1261.3499999999999</v>
      </c>
      <c r="L44" s="50">
        <f t="shared" si="2"/>
        <v>1261.3499999999999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8500</v>
      </c>
      <c r="J45" s="68">
        <f>SUM(J46:J60)</f>
        <v>3900</v>
      </c>
      <c r="K45" s="69">
        <f>SUM(K46:K60)</f>
        <v>1261.3499999999999</v>
      </c>
      <c r="L45" s="69">
        <f>SUM(L46:L60)</f>
        <v>1261.3499999999999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500</v>
      </c>
      <c r="J48" s="57">
        <v>200</v>
      </c>
      <c r="K48" s="57">
        <v>21.86</v>
      </c>
      <c r="L48" s="57">
        <v>21.86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3000</v>
      </c>
      <c r="J51" s="57">
        <v>1600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2300</v>
      </c>
      <c r="J55" s="57">
        <v>1000</v>
      </c>
      <c r="K55" s="57">
        <v>314.19</v>
      </c>
      <c r="L55" s="57">
        <v>314.19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1700</v>
      </c>
      <c r="J58" s="57">
        <v>700</v>
      </c>
      <c r="K58" s="57">
        <v>633.21</v>
      </c>
      <c r="L58" s="57">
        <v>633.21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400</v>
      </c>
      <c r="K60" s="57">
        <v>292.08999999999997</v>
      </c>
      <c r="L60" s="57">
        <v>292.08999999999997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7300</v>
      </c>
      <c r="J131" s="81">
        <f>SUM(J132+J137+J145)</f>
        <v>2600</v>
      </c>
      <c r="K131" s="42">
        <f>SUM(K132+K137+K145)</f>
        <v>1294.3800000000001</v>
      </c>
      <c r="L131" s="41">
        <f>SUM(L132+L137+L145)</f>
        <v>1294.3800000000001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4">I146</f>
        <v>7300</v>
      </c>
      <c r="J145" s="81">
        <f t="shared" si="14"/>
        <v>2600</v>
      </c>
      <c r="K145" s="42">
        <f t="shared" si="14"/>
        <v>1294.3800000000001</v>
      </c>
      <c r="L145" s="41">
        <f t="shared" si="14"/>
        <v>1294.3800000000001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7300</v>
      </c>
      <c r="J146" s="94">
        <f t="shared" si="14"/>
        <v>2600</v>
      </c>
      <c r="K146" s="69">
        <f t="shared" si="14"/>
        <v>1294.3800000000001</v>
      </c>
      <c r="L146" s="68">
        <f t="shared" si="14"/>
        <v>1294.3800000000001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7300</v>
      </c>
      <c r="J147" s="81">
        <f>SUM(J148:J149)</f>
        <v>2600</v>
      </c>
      <c r="K147" s="42">
        <f>SUM(K148:K149)</f>
        <v>1294.3800000000001</v>
      </c>
      <c r="L147" s="41">
        <f>SUM(L148:L149)</f>
        <v>1294.3800000000001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7300</v>
      </c>
      <c r="J148" s="95">
        <v>2600</v>
      </c>
      <c r="K148" s="95">
        <v>1294.3800000000001</v>
      </c>
      <c r="L148" s="95">
        <v>1294.3800000000001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138100</v>
      </c>
      <c r="J360" s="90">
        <f>SUM(J30+J176)</f>
        <v>61200</v>
      </c>
      <c r="K360" s="90">
        <f>SUM(K30+K176)</f>
        <v>57255.729999999996</v>
      </c>
      <c r="L360" s="90">
        <f>SUM(L30+L176)</f>
        <v>57255.729999999996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66" t="s">
        <v>238</v>
      </c>
      <c r="L363" s="36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68" t="s">
        <v>241</v>
      </c>
      <c r="E366" s="369"/>
      <c r="F366" s="369"/>
      <c r="G366" s="369"/>
      <c r="H366" s="126"/>
      <c r="I366" s="127" t="s">
        <v>237</v>
      </c>
      <c r="K366" s="366" t="s">
        <v>238</v>
      </c>
      <c r="L366" s="36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D366:G366"/>
    <mergeCell ref="K366:L366"/>
    <mergeCell ref="A27:F28"/>
    <mergeCell ref="G27:G28"/>
    <mergeCell ref="H27:H28"/>
    <mergeCell ref="I27:J27"/>
    <mergeCell ref="K27:K28"/>
    <mergeCell ref="B13:L13"/>
    <mergeCell ref="G15:K15"/>
    <mergeCell ref="G16:K16"/>
    <mergeCell ref="A26:I26"/>
    <mergeCell ref="A29:F29"/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zoomScaleNormal="100" workbookViewId="0">
      <selection activeCell="G8" sqref="G8:K8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4" t="s">
        <v>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6" t="s">
        <v>8</v>
      </c>
      <c r="H8" s="386"/>
      <c r="I8" s="386"/>
      <c r="J8" s="386"/>
      <c r="K8" s="38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7" t="s">
        <v>9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88" t="s">
        <v>10</v>
      </c>
      <c r="H10" s="388"/>
      <c r="I10" s="388"/>
      <c r="J10" s="388"/>
      <c r="K10" s="388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9" t="s">
        <v>11</v>
      </c>
      <c r="H11" s="389"/>
      <c r="I11" s="389"/>
      <c r="J11" s="389"/>
      <c r="K11" s="38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7" t="s">
        <v>12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88" t="s">
        <v>429</v>
      </c>
      <c r="H15" s="388"/>
      <c r="I15" s="388"/>
      <c r="J15" s="388"/>
      <c r="K15" s="388"/>
    </row>
    <row r="16" spans="1:36" ht="11.25" customHeight="1">
      <c r="G16" s="393" t="s">
        <v>13</v>
      </c>
      <c r="H16" s="393"/>
      <c r="I16" s="393"/>
      <c r="J16" s="393"/>
      <c r="K16" s="393"/>
    </row>
    <row r="17" spans="1:17" ht="15" customHeight="1">
      <c r="B17"/>
      <c r="C17"/>
      <c r="D17"/>
      <c r="E17" s="390" t="s">
        <v>14</v>
      </c>
      <c r="F17" s="390"/>
      <c r="G17" s="390"/>
      <c r="H17" s="390"/>
      <c r="I17" s="390"/>
      <c r="J17" s="390"/>
      <c r="K17" s="390"/>
      <c r="L17"/>
    </row>
    <row r="18" spans="1:17" ht="12" customHeight="1">
      <c r="A18" s="391" t="s">
        <v>15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92" t="s">
        <v>19</v>
      </c>
      <c r="B22" s="392"/>
      <c r="C22" s="392"/>
      <c r="D22" s="392"/>
      <c r="E22" s="392"/>
      <c r="F22" s="392"/>
      <c r="G22" s="392"/>
      <c r="H22" s="392"/>
      <c r="I22" s="392"/>
      <c r="K22" s="19" t="s">
        <v>20</v>
      </c>
      <c r="L22" s="20" t="s">
        <v>21</v>
      </c>
      <c r="M22" s="134"/>
    </row>
    <row r="23" spans="1:17" ht="29.1" customHeight="1">
      <c r="A23" s="392" t="s">
        <v>22</v>
      </c>
      <c r="B23" s="392"/>
      <c r="C23" s="392"/>
      <c r="D23" s="392"/>
      <c r="E23" s="392"/>
      <c r="F23" s="392"/>
      <c r="G23" s="392"/>
      <c r="H23" s="392"/>
      <c r="I23" s="392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67" t="s">
        <v>27</v>
      </c>
      <c r="H25" s="367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62" t="s">
        <v>242</v>
      </c>
      <c r="B26" s="362"/>
      <c r="C26" s="362"/>
      <c r="D26" s="362"/>
      <c r="E26" s="362"/>
      <c r="F26" s="362"/>
      <c r="G26" s="362"/>
      <c r="H26" s="362"/>
      <c r="I26" s="362"/>
      <c r="J26" s="26"/>
      <c r="K26" s="27"/>
      <c r="L26" s="28" t="s">
        <v>33</v>
      </c>
      <c r="M26" s="135"/>
    </row>
    <row r="27" spans="1:17" ht="24" customHeight="1">
      <c r="A27" s="370" t="s">
        <v>34</v>
      </c>
      <c r="B27" s="371"/>
      <c r="C27" s="371"/>
      <c r="D27" s="371"/>
      <c r="E27" s="371"/>
      <c r="F27" s="371"/>
      <c r="G27" s="374" t="s">
        <v>35</v>
      </c>
      <c r="H27" s="376" t="s">
        <v>36</v>
      </c>
      <c r="I27" s="380" t="s">
        <v>37</v>
      </c>
      <c r="J27" s="381"/>
      <c r="K27" s="382" t="s">
        <v>38</v>
      </c>
      <c r="L27" s="378" t="s">
        <v>39</v>
      </c>
      <c r="M27" s="135"/>
    </row>
    <row r="28" spans="1:17" ht="46.5" customHeight="1">
      <c r="A28" s="372"/>
      <c r="B28" s="373"/>
      <c r="C28" s="373"/>
      <c r="D28" s="373"/>
      <c r="E28" s="373"/>
      <c r="F28" s="373"/>
      <c r="G28" s="375"/>
      <c r="H28" s="377"/>
      <c r="I28" s="29" t="s">
        <v>40</v>
      </c>
      <c r="J28" s="30" t="s">
        <v>41</v>
      </c>
      <c r="K28" s="383"/>
      <c r="L28" s="379"/>
    </row>
    <row r="29" spans="1:17" ht="11.25" customHeight="1">
      <c r="A29" s="363" t="s">
        <v>24</v>
      </c>
      <c r="B29" s="364"/>
      <c r="C29" s="364"/>
      <c r="D29" s="364"/>
      <c r="E29" s="364"/>
      <c r="F29" s="36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123800</v>
      </c>
      <c r="J30" s="41">
        <f>SUM(J31+J42+J61+J82+J89+J109+J131+J150+J160)</f>
        <v>54300</v>
      </c>
      <c r="K30" s="42">
        <f>SUM(K31+K42+K61+K82+K89+K109+K131+K150+K160)</f>
        <v>54029.29</v>
      </c>
      <c r="L30" s="41">
        <f>SUM(L31+L42+L61+L82+L89+L109+L131+L150+L160)</f>
        <v>54029.29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122800</v>
      </c>
      <c r="J31" s="41">
        <f>SUM(J32+J38)</f>
        <v>53900</v>
      </c>
      <c r="K31" s="49">
        <f>SUM(K32+K38)</f>
        <v>53900</v>
      </c>
      <c r="L31" s="50">
        <f>SUM(L32+L38)</f>
        <v>53900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121000</v>
      </c>
      <c r="J32" s="41">
        <f>SUM(J33)</f>
        <v>53000</v>
      </c>
      <c r="K32" s="42">
        <f>SUM(K33)</f>
        <v>53000</v>
      </c>
      <c r="L32" s="41">
        <f>SUM(L33)</f>
        <v>53000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121000</v>
      </c>
      <c r="J33" s="41">
        <f t="shared" ref="J33:L34" si="0">SUM(J34)</f>
        <v>53000</v>
      </c>
      <c r="K33" s="41">
        <f t="shared" si="0"/>
        <v>53000</v>
      </c>
      <c r="L33" s="41">
        <f t="shared" si="0"/>
        <v>53000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121000</v>
      </c>
      <c r="J34" s="42">
        <f t="shared" si="0"/>
        <v>53000</v>
      </c>
      <c r="K34" s="42">
        <f t="shared" si="0"/>
        <v>53000</v>
      </c>
      <c r="L34" s="42">
        <f t="shared" si="0"/>
        <v>53000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121000</v>
      </c>
      <c r="J35" s="57">
        <v>53000</v>
      </c>
      <c r="K35" s="57">
        <v>53000</v>
      </c>
      <c r="L35" s="57">
        <v>53000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1800</v>
      </c>
      <c r="J38" s="41">
        <f t="shared" si="1"/>
        <v>900</v>
      </c>
      <c r="K38" s="42">
        <f t="shared" si="1"/>
        <v>900</v>
      </c>
      <c r="L38" s="41">
        <f t="shared" si="1"/>
        <v>900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1800</v>
      </c>
      <c r="J39" s="41">
        <f t="shared" si="1"/>
        <v>900</v>
      </c>
      <c r="K39" s="41">
        <f t="shared" si="1"/>
        <v>900</v>
      </c>
      <c r="L39" s="41">
        <f t="shared" si="1"/>
        <v>900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1800</v>
      </c>
      <c r="J40" s="41">
        <f t="shared" si="1"/>
        <v>900</v>
      </c>
      <c r="K40" s="41">
        <f t="shared" si="1"/>
        <v>900</v>
      </c>
      <c r="L40" s="41">
        <f t="shared" si="1"/>
        <v>900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1800</v>
      </c>
      <c r="J41" s="57">
        <v>900</v>
      </c>
      <c r="K41" s="57">
        <v>900</v>
      </c>
      <c r="L41" s="57">
        <v>900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1000</v>
      </c>
      <c r="J131" s="81">
        <f>SUM(J132+J137+J145)</f>
        <v>400</v>
      </c>
      <c r="K131" s="42">
        <f>SUM(K132+K137+K145)</f>
        <v>129.29</v>
      </c>
      <c r="L131" s="41">
        <f>SUM(L132+L137+L145)</f>
        <v>129.29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4">I146</f>
        <v>1000</v>
      </c>
      <c r="J145" s="81">
        <f t="shared" si="14"/>
        <v>400</v>
      </c>
      <c r="K145" s="42">
        <f t="shared" si="14"/>
        <v>129.29</v>
      </c>
      <c r="L145" s="41">
        <f t="shared" si="14"/>
        <v>129.29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1000</v>
      </c>
      <c r="J146" s="94">
        <f t="shared" si="14"/>
        <v>400</v>
      </c>
      <c r="K146" s="69">
        <f t="shared" si="14"/>
        <v>129.29</v>
      </c>
      <c r="L146" s="68">
        <f t="shared" si="14"/>
        <v>129.29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1000</v>
      </c>
      <c r="J147" s="81">
        <f>SUM(J148:J149)</f>
        <v>400</v>
      </c>
      <c r="K147" s="42">
        <f>SUM(K148:K149)</f>
        <v>129.29</v>
      </c>
      <c r="L147" s="41">
        <f>SUM(L148:L149)</f>
        <v>129.29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1000</v>
      </c>
      <c r="J148" s="95">
        <v>400</v>
      </c>
      <c r="K148" s="95">
        <v>129.29</v>
      </c>
      <c r="L148" s="95">
        <v>129.29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123800</v>
      </c>
      <c r="J360" s="90">
        <f>SUM(J30+J176)</f>
        <v>54300</v>
      </c>
      <c r="K360" s="90">
        <f>SUM(K30+K176)</f>
        <v>54029.29</v>
      </c>
      <c r="L360" s="90">
        <f>SUM(L30+L176)</f>
        <v>54029.29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66" t="s">
        <v>238</v>
      </c>
      <c r="L363" s="36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68" t="s">
        <v>241</v>
      </c>
      <c r="E366" s="369"/>
      <c r="F366" s="369"/>
      <c r="G366" s="369"/>
      <c r="H366" s="126"/>
      <c r="I366" s="127" t="s">
        <v>237</v>
      </c>
      <c r="K366" s="366" t="s">
        <v>238</v>
      </c>
      <c r="L366" s="366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E17:K17"/>
    <mergeCell ref="A18:L18"/>
    <mergeCell ref="A22:I22"/>
    <mergeCell ref="A23:I23"/>
    <mergeCell ref="G15:K15"/>
    <mergeCell ref="G16:K16"/>
    <mergeCell ref="A7:L7"/>
    <mergeCell ref="G8:K8"/>
    <mergeCell ref="A9:L9"/>
    <mergeCell ref="G10:K10"/>
    <mergeCell ref="G11:K11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L27:L28"/>
    <mergeCell ref="I27:J27"/>
    <mergeCell ref="K27:K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4979A-1A3A-4F75-9BA6-CD13CF9501B9}">
  <dimension ref="A2:I31"/>
  <sheetViews>
    <sheetView workbookViewId="0">
      <selection activeCell="H34" sqref="H34"/>
    </sheetView>
  </sheetViews>
  <sheetFormatPr defaultRowHeight="15"/>
  <cols>
    <col min="1" max="1" width="6.42578125" style="284" customWidth="1"/>
    <col min="2" max="2" width="13.7109375" style="284" customWidth="1"/>
    <col min="3" max="3" width="11.5703125" style="284" customWidth="1"/>
    <col min="4" max="4" width="9.140625" style="284" customWidth="1"/>
    <col min="5" max="5" width="7.140625" style="284" customWidth="1"/>
    <col min="6" max="6" width="13.7109375" style="284" customWidth="1"/>
    <col min="7" max="7" width="10" style="284" customWidth="1"/>
    <col min="8" max="8" width="13.5703125" style="284" customWidth="1"/>
    <col min="9" max="9" width="9.140625" style="284" customWidth="1"/>
    <col min="10" max="16384" width="9.140625" style="283"/>
  </cols>
  <sheetData>
    <row r="2" spans="1:8">
      <c r="A2" s="403" t="s">
        <v>381</v>
      </c>
      <c r="B2" s="403"/>
      <c r="C2" s="403"/>
      <c r="D2" s="403"/>
      <c r="E2" s="403"/>
      <c r="F2" s="403"/>
      <c r="G2" s="403"/>
      <c r="H2" s="403"/>
    </row>
    <row r="3" spans="1:8">
      <c r="A3" s="396" t="s">
        <v>250</v>
      </c>
      <c r="B3" s="396"/>
      <c r="C3" s="396"/>
      <c r="D3" s="396"/>
      <c r="E3" s="396"/>
      <c r="F3" s="396"/>
      <c r="G3" s="396"/>
      <c r="H3" s="396"/>
    </row>
    <row r="6" spans="1:8">
      <c r="A6" s="405" t="s">
        <v>380</v>
      </c>
      <c r="B6" s="405"/>
      <c r="C6" s="405"/>
      <c r="D6" s="405"/>
      <c r="E6" s="405"/>
      <c r="F6" s="405"/>
      <c r="G6" s="405"/>
      <c r="H6" s="405"/>
    </row>
    <row r="9" spans="1:8" ht="15" customHeight="1">
      <c r="A9" s="404" t="s">
        <v>379</v>
      </c>
      <c r="B9" s="404"/>
      <c r="C9" s="404"/>
      <c r="D9" s="404"/>
      <c r="E9" s="404"/>
      <c r="F9" s="404"/>
      <c r="G9" s="404"/>
      <c r="H9" s="404"/>
    </row>
    <row r="10" spans="1:8">
      <c r="D10" s="289"/>
    </row>
    <row r="11" spans="1:8">
      <c r="C11" s="405" t="s">
        <v>355</v>
      </c>
      <c r="D11" s="405"/>
      <c r="E11" s="405"/>
      <c r="F11" s="405"/>
    </row>
    <row r="12" spans="1:8">
      <c r="B12" s="407" t="s">
        <v>378</v>
      </c>
      <c r="C12" s="407"/>
      <c r="D12" s="407"/>
      <c r="E12" s="407"/>
      <c r="F12" s="407"/>
      <c r="G12" s="407"/>
    </row>
    <row r="14" spans="1:8" ht="15" customHeight="1">
      <c r="A14" s="399" t="s">
        <v>377</v>
      </c>
      <c r="B14" s="399"/>
      <c r="C14" s="301" t="s">
        <v>376</v>
      </c>
      <c r="D14" s="300"/>
      <c r="E14" s="300"/>
      <c r="F14" s="300"/>
      <c r="G14" s="300"/>
      <c r="H14" s="300"/>
    </row>
    <row r="15" spans="1:8">
      <c r="A15" s="406" t="s">
        <v>375</v>
      </c>
      <c r="B15" s="406"/>
      <c r="C15" s="406"/>
      <c r="D15" s="406"/>
      <c r="E15" s="406"/>
      <c r="F15" s="406"/>
      <c r="G15" s="406"/>
      <c r="H15" s="406"/>
    </row>
    <row r="16" spans="1:8" ht="28.5" customHeight="1">
      <c r="A16" s="299" t="s">
        <v>374</v>
      </c>
      <c r="B16" s="299" t="s">
        <v>373</v>
      </c>
      <c r="C16" s="400" t="s">
        <v>372</v>
      </c>
      <c r="D16" s="401"/>
      <c r="E16" s="402"/>
      <c r="F16" s="299" t="s">
        <v>371</v>
      </c>
      <c r="G16" s="298" t="s">
        <v>370</v>
      </c>
      <c r="H16" s="298" t="s">
        <v>369</v>
      </c>
    </row>
    <row r="17" spans="1:8">
      <c r="A17" s="294">
        <v>1</v>
      </c>
      <c r="B17" s="293" t="s">
        <v>243</v>
      </c>
      <c r="C17" s="397" t="s">
        <v>367</v>
      </c>
      <c r="D17" s="397"/>
      <c r="E17" s="397"/>
      <c r="F17" s="297" t="s">
        <v>366</v>
      </c>
      <c r="G17" s="296">
        <v>1</v>
      </c>
      <c r="H17" s="295">
        <v>54029.29</v>
      </c>
    </row>
    <row r="18" spans="1:8">
      <c r="A18" s="294"/>
      <c r="B18" s="293"/>
      <c r="C18" s="398" t="s">
        <v>331</v>
      </c>
      <c r="D18" s="398"/>
      <c r="E18" s="398"/>
      <c r="F18" s="292" t="s">
        <v>366</v>
      </c>
      <c r="G18" s="291">
        <v>1</v>
      </c>
      <c r="H18" s="290">
        <f>0+H17</f>
        <v>54029.29</v>
      </c>
    </row>
    <row r="19" spans="1:8">
      <c r="A19" s="294">
        <v>2</v>
      </c>
      <c r="B19" s="293" t="s">
        <v>26</v>
      </c>
      <c r="C19" s="397" t="s">
        <v>368</v>
      </c>
      <c r="D19" s="397"/>
      <c r="E19" s="397"/>
      <c r="F19" s="297" t="s">
        <v>366</v>
      </c>
      <c r="G19" s="296">
        <v>1</v>
      </c>
      <c r="H19" s="295">
        <v>170.01</v>
      </c>
    </row>
    <row r="20" spans="1:8">
      <c r="A20" s="294">
        <v>3</v>
      </c>
      <c r="B20" s="293" t="s">
        <v>26</v>
      </c>
      <c r="C20" s="397" t="s">
        <v>367</v>
      </c>
      <c r="D20" s="397"/>
      <c r="E20" s="397"/>
      <c r="F20" s="297" t="s">
        <v>366</v>
      </c>
      <c r="G20" s="296">
        <v>1</v>
      </c>
      <c r="H20" s="295">
        <v>57085.72</v>
      </c>
    </row>
    <row r="21" spans="1:8">
      <c r="A21" s="294"/>
      <c r="B21" s="293"/>
      <c r="C21" s="398" t="s">
        <v>331</v>
      </c>
      <c r="D21" s="398"/>
      <c r="E21" s="398"/>
      <c r="F21" s="292" t="s">
        <v>366</v>
      </c>
      <c r="G21" s="291">
        <v>1</v>
      </c>
      <c r="H21" s="290">
        <f>0+H19+H20</f>
        <v>57255.73</v>
      </c>
    </row>
    <row r="22" spans="1:8">
      <c r="A22" s="289"/>
      <c r="B22" s="288"/>
      <c r="C22" s="399"/>
      <c r="D22" s="399"/>
      <c r="E22" s="399"/>
      <c r="F22" s="287"/>
      <c r="G22" s="286"/>
      <c r="H22" s="285"/>
    </row>
    <row r="23" spans="1:8">
      <c r="A23" s="289"/>
      <c r="B23" s="288"/>
      <c r="C23" s="288"/>
      <c r="D23" s="288"/>
      <c r="E23" s="288"/>
      <c r="F23" s="287"/>
      <c r="G23" s="286"/>
      <c r="H23" s="285"/>
    </row>
    <row r="26" spans="1:8">
      <c r="A26" s="399" t="s">
        <v>234</v>
      </c>
      <c r="B26" s="399"/>
      <c r="C26" s="399"/>
      <c r="D26" s="399"/>
      <c r="E26" s="394" t="s">
        <v>235</v>
      </c>
      <c r="F26" s="394"/>
      <c r="G26" s="394"/>
      <c r="H26" s="394"/>
    </row>
    <row r="27" spans="1:8">
      <c r="E27" s="395" t="s">
        <v>365</v>
      </c>
      <c r="F27" s="395"/>
      <c r="G27" s="395"/>
      <c r="H27" s="395"/>
    </row>
    <row r="30" spans="1:8">
      <c r="A30" s="399" t="s">
        <v>239</v>
      </c>
      <c r="B30" s="399"/>
      <c r="C30" s="399"/>
      <c r="D30" s="399"/>
      <c r="E30" s="394" t="s">
        <v>240</v>
      </c>
      <c r="F30" s="394"/>
      <c r="G30" s="394"/>
      <c r="H30" s="394"/>
    </row>
    <row r="31" spans="1:8">
      <c r="E31" s="395" t="s">
        <v>365</v>
      </c>
      <c r="F31" s="395"/>
      <c r="G31" s="395"/>
      <c r="H31" s="395"/>
    </row>
  </sheetData>
  <sheetProtection formatCells="0" formatColumns="0" formatRows="0" insertColumns="0" insertRows="0" insertHyperlinks="0" deleteColumns="0" deleteRows="0" sort="0" autoFilter="0" pivotTables="0"/>
  <mergeCells count="21">
    <mergeCell ref="A2:H2"/>
    <mergeCell ref="A9:H9"/>
    <mergeCell ref="C11:F11"/>
    <mergeCell ref="A15:H15"/>
    <mergeCell ref="B12:G12"/>
    <mergeCell ref="A14:B14"/>
    <mergeCell ref="A6:H6"/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C19:E19"/>
    <mergeCell ref="C20:E20"/>
    <mergeCell ref="C21:E21"/>
    <mergeCell ref="C22:E22"/>
  </mergeCells>
  <pageMargins left="0.70866141732282995" right="0.51181102362205" top="0.74803149606299002" bottom="0.748031496062990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B5D3-B609-4DD1-B23A-71E5785DAB36}">
  <dimension ref="A2:I33"/>
  <sheetViews>
    <sheetView workbookViewId="0">
      <selection activeCell="H23" sqref="H23"/>
    </sheetView>
  </sheetViews>
  <sheetFormatPr defaultRowHeight="15"/>
  <cols>
    <col min="1" max="1" width="6.42578125" style="284" customWidth="1"/>
    <col min="2" max="2" width="13.7109375" style="284" customWidth="1"/>
    <col min="3" max="3" width="11.5703125" style="284" customWidth="1"/>
    <col min="4" max="4" width="9.140625" style="284" customWidth="1"/>
    <col min="5" max="5" width="7.140625" style="284" customWidth="1"/>
    <col min="6" max="6" width="13.7109375" style="284" customWidth="1"/>
    <col min="7" max="7" width="10" style="284" customWidth="1"/>
    <col min="8" max="8" width="13.5703125" style="284" customWidth="1"/>
    <col min="9" max="9" width="9.140625" style="284" customWidth="1"/>
    <col min="10" max="16384" width="9.140625" style="283"/>
  </cols>
  <sheetData>
    <row r="2" spans="1:8">
      <c r="A2" s="403" t="s">
        <v>381</v>
      </c>
      <c r="B2" s="403"/>
      <c r="C2" s="403"/>
      <c r="D2" s="403"/>
      <c r="E2" s="403"/>
      <c r="F2" s="403"/>
      <c r="G2" s="403"/>
      <c r="H2" s="403"/>
    </row>
    <row r="3" spans="1:8">
      <c r="A3" s="396" t="s">
        <v>250</v>
      </c>
      <c r="B3" s="396"/>
      <c r="C3" s="396"/>
      <c r="D3" s="396"/>
      <c r="E3" s="396"/>
      <c r="F3" s="396"/>
      <c r="G3" s="396"/>
      <c r="H3" s="396"/>
    </row>
    <row r="6" spans="1:8">
      <c r="A6" s="405" t="s">
        <v>380</v>
      </c>
      <c r="B6" s="405"/>
      <c r="C6" s="405"/>
      <c r="D6" s="405"/>
      <c r="E6" s="405"/>
      <c r="F6" s="405"/>
      <c r="G6" s="405"/>
      <c r="H6" s="405"/>
    </row>
    <row r="9" spans="1:8" ht="15" customHeight="1">
      <c r="A9" s="404" t="s">
        <v>386</v>
      </c>
      <c r="B9" s="404"/>
      <c r="C9" s="404"/>
      <c r="D9" s="404"/>
      <c r="E9" s="404"/>
      <c r="F9" s="404"/>
      <c r="G9" s="404"/>
      <c r="H9" s="404"/>
    </row>
    <row r="10" spans="1:8">
      <c r="D10" s="289"/>
    </row>
    <row r="11" spans="1:8">
      <c r="C11" s="405" t="s">
        <v>355</v>
      </c>
      <c r="D11" s="405"/>
      <c r="E11" s="405"/>
      <c r="F11" s="405"/>
    </row>
    <row r="12" spans="1:8">
      <c r="B12" s="407" t="s">
        <v>378</v>
      </c>
      <c r="C12" s="407"/>
      <c r="D12" s="407"/>
      <c r="E12" s="407"/>
      <c r="F12" s="407"/>
      <c r="G12" s="407"/>
    </row>
    <row r="14" spans="1:8" ht="15" customHeight="1">
      <c r="A14" s="399" t="s">
        <v>377</v>
      </c>
      <c r="B14" s="399"/>
      <c r="C14" s="301" t="s">
        <v>376</v>
      </c>
      <c r="D14" s="300"/>
      <c r="E14" s="300"/>
      <c r="F14" s="300"/>
      <c r="G14" s="300"/>
      <c r="H14" s="300"/>
    </row>
    <row r="15" spans="1:8">
      <c r="A15" s="406" t="s">
        <v>385</v>
      </c>
      <c r="B15" s="406"/>
      <c r="C15" s="406"/>
      <c r="D15" s="406"/>
      <c r="E15" s="406"/>
      <c r="F15" s="406"/>
      <c r="G15" s="406"/>
      <c r="H15" s="406"/>
    </row>
    <row r="16" spans="1:8" ht="28.5" customHeight="1">
      <c r="A16" s="299" t="s">
        <v>374</v>
      </c>
      <c r="B16" s="299" t="s">
        <v>373</v>
      </c>
      <c r="C16" s="400" t="s">
        <v>372</v>
      </c>
      <c r="D16" s="401"/>
      <c r="E16" s="402"/>
      <c r="F16" s="299" t="s">
        <v>371</v>
      </c>
      <c r="G16" s="298" t="s">
        <v>370</v>
      </c>
      <c r="H16" s="298" t="s">
        <v>369</v>
      </c>
    </row>
    <row r="17" spans="1:8">
      <c r="A17" s="294">
        <v>1</v>
      </c>
      <c r="B17" s="302" t="s">
        <v>243</v>
      </c>
      <c r="C17" s="397" t="s">
        <v>367</v>
      </c>
      <c r="D17" s="397"/>
      <c r="E17" s="397"/>
      <c r="F17" s="297" t="s">
        <v>366</v>
      </c>
      <c r="G17" s="296">
        <v>1</v>
      </c>
      <c r="H17" s="295">
        <v>3786.51</v>
      </c>
    </row>
    <row r="18" spans="1:8">
      <c r="A18" s="294">
        <v>2</v>
      </c>
      <c r="B18" s="302" t="s">
        <v>243</v>
      </c>
      <c r="C18" s="397" t="s">
        <v>383</v>
      </c>
      <c r="D18" s="397"/>
      <c r="E18" s="397"/>
      <c r="F18" s="297" t="s">
        <v>366</v>
      </c>
      <c r="G18" s="296">
        <v>1</v>
      </c>
      <c r="H18" s="295">
        <v>17303.95</v>
      </c>
    </row>
    <row r="19" spans="1:8">
      <c r="A19" s="294">
        <v>3</v>
      </c>
      <c r="B19" s="302" t="s">
        <v>243</v>
      </c>
      <c r="C19" s="397" t="s">
        <v>384</v>
      </c>
      <c r="D19" s="397"/>
      <c r="E19" s="397"/>
      <c r="F19" s="297" t="s">
        <v>366</v>
      </c>
      <c r="G19" s="296">
        <v>1</v>
      </c>
      <c r="H19" s="295">
        <v>307.89999999999998</v>
      </c>
    </row>
    <row r="20" spans="1:8">
      <c r="A20" s="294"/>
      <c r="B20" s="302"/>
      <c r="C20" s="398" t="s">
        <v>331</v>
      </c>
      <c r="D20" s="398"/>
      <c r="E20" s="398"/>
      <c r="F20" s="292" t="s">
        <v>366</v>
      </c>
      <c r="G20" s="291">
        <v>1</v>
      </c>
      <c r="H20" s="290">
        <f>0+H17+H18</f>
        <v>21090.46</v>
      </c>
    </row>
    <row r="21" spans="1:8">
      <c r="A21" s="294">
        <v>4</v>
      </c>
      <c r="B21" s="302" t="s">
        <v>26</v>
      </c>
      <c r="C21" s="397" t="s">
        <v>367</v>
      </c>
      <c r="D21" s="397"/>
      <c r="E21" s="397"/>
      <c r="F21" s="297" t="s">
        <v>366</v>
      </c>
      <c r="G21" s="296">
        <v>1</v>
      </c>
      <c r="H21" s="295">
        <v>7492.15</v>
      </c>
    </row>
    <row r="22" spans="1:8">
      <c r="A22" s="294">
        <v>5</v>
      </c>
      <c r="B22" s="302" t="s">
        <v>26</v>
      </c>
      <c r="C22" s="397" t="s">
        <v>383</v>
      </c>
      <c r="D22" s="397"/>
      <c r="E22" s="397"/>
      <c r="F22" s="297" t="s">
        <v>366</v>
      </c>
      <c r="G22" s="296">
        <v>1</v>
      </c>
      <c r="H22" s="295">
        <v>11481.75</v>
      </c>
    </row>
    <row r="23" spans="1:8">
      <c r="A23" s="294"/>
      <c r="B23" s="302"/>
      <c r="C23" s="398" t="s">
        <v>331</v>
      </c>
      <c r="D23" s="398"/>
      <c r="E23" s="398"/>
      <c r="F23" s="292" t="s">
        <v>366</v>
      </c>
      <c r="G23" s="291">
        <v>1</v>
      </c>
      <c r="H23" s="290">
        <f>0+H21+H22</f>
        <v>18973.900000000001</v>
      </c>
    </row>
    <row r="24" spans="1:8">
      <c r="A24" s="289"/>
      <c r="B24" s="303"/>
      <c r="C24" s="399"/>
      <c r="D24" s="399"/>
      <c r="E24" s="399"/>
      <c r="F24" s="287"/>
      <c r="G24" s="286"/>
      <c r="H24" s="285"/>
    </row>
    <row r="25" spans="1:8">
      <c r="A25" s="289"/>
      <c r="B25" s="303"/>
      <c r="C25" s="303"/>
      <c r="D25" s="303"/>
      <c r="E25" s="303"/>
      <c r="F25" s="287"/>
      <c r="G25" s="286"/>
      <c r="H25" s="285"/>
    </row>
    <row r="28" spans="1:8">
      <c r="A28" s="399" t="s">
        <v>234</v>
      </c>
      <c r="B28" s="399"/>
      <c r="C28" s="399"/>
      <c r="D28" s="399"/>
      <c r="E28" s="394" t="s">
        <v>235</v>
      </c>
      <c r="F28" s="394"/>
      <c r="G28" s="394"/>
      <c r="H28" s="394"/>
    </row>
    <row r="29" spans="1:8">
      <c r="E29" s="395" t="s">
        <v>365</v>
      </c>
      <c r="F29" s="395"/>
      <c r="G29" s="395"/>
      <c r="H29" s="395"/>
    </row>
    <row r="32" spans="1:8">
      <c r="A32" s="399" t="s">
        <v>239</v>
      </c>
      <c r="B32" s="399"/>
      <c r="C32" s="399"/>
      <c r="D32" s="399"/>
      <c r="E32" s="394" t="s">
        <v>240</v>
      </c>
      <c r="F32" s="394"/>
      <c r="G32" s="394"/>
      <c r="H32" s="394"/>
    </row>
    <row r="33" spans="5:8">
      <c r="E33" s="395" t="s">
        <v>365</v>
      </c>
      <c r="F33" s="395"/>
      <c r="G33" s="395"/>
      <c r="H33" s="395"/>
    </row>
  </sheetData>
  <sheetProtection formatCells="0" formatColumns="0" formatRows="0" insertColumns="0" insertRows="0" insertHyperlinks="0" deleteColumns="0" deleteRows="0" sort="0" autoFilter="0" pivotTables="0"/>
  <mergeCells count="23">
    <mergeCell ref="A2:H2"/>
    <mergeCell ref="A9:H9"/>
    <mergeCell ref="C11:F11"/>
    <mergeCell ref="A15:H15"/>
    <mergeCell ref="B12:G12"/>
    <mergeCell ref="A14:B14"/>
    <mergeCell ref="A6:H6"/>
    <mergeCell ref="A3:H3"/>
    <mergeCell ref="E33:H33"/>
    <mergeCell ref="C19:E19"/>
    <mergeCell ref="C20:E20"/>
    <mergeCell ref="C21:E21"/>
    <mergeCell ref="C22:E22"/>
    <mergeCell ref="C23:E23"/>
    <mergeCell ref="C17:E17"/>
    <mergeCell ref="C18:E18"/>
    <mergeCell ref="A28:D28"/>
    <mergeCell ref="A32:D32"/>
    <mergeCell ref="C16:E16"/>
    <mergeCell ref="C24:E24"/>
    <mergeCell ref="E28:H28"/>
    <mergeCell ref="E29:H29"/>
    <mergeCell ref="E32:H32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2269-143A-46E7-A873-5DBEA817C4FE}">
  <dimension ref="A1:L99"/>
  <sheetViews>
    <sheetView showRuler="0" topLeftCell="A10" zoomScaleNormal="100" workbookViewId="0">
      <selection activeCell="J109" sqref="J108:J109"/>
    </sheetView>
  </sheetViews>
  <sheetFormatPr defaultRowHeight="15"/>
  <cols>
    <col min="1" max="2" width="1.85546875" style="304" customWidth="1"/>
    <col min="3" max="3" width="1.5703125" style="304" customWidth="1"/>
    <col min="4" max="4" width="2.28515625" style="304" customWidth="1"/>
    <col min="5" max="5" width="2" style="304" customWidth="1"/>
    <col min="6" max="6" width="2.42578125" style="304" customWidth="1"/>
    <col min="7" max="7" width="35.85546875" style="304" customWidth="1"/>
    <col min="8" max="8" width="3.42578125" style="304" customWidth="1"/>
    <col min="9" max="9" width="11.85546875" style="304" customWidth="1"/>
    <col min="10" max="10" width="12.42578125" style="304" customWidth="1"/>
    <col min="11" max="11" width="13.28515625" style="304" customWidth="1"/>
    <col min="12" max="12" width="9.140625" style="304"/>
  </cols>
  <sheetData>
    <row r="1" spans="1:11" s="307" customFormat="1">
      <c r="H1" s="361" t="s">
        <v>428</v>
      </c>
      <c r="I1" s="360"/>
      <c r="J1" s="304"/>
    </row>
    <row r="2" spans="1:11" s="307" customFormat="1">
      <c r="H2" s="361" t="s">
        <v>427</v>
      </c>
      <c r="I2" s="360"/>
      <c r="J2" s="304"/>
    </row>
    <row r="3" spans="1:11" s="307" customFormat="1" ht="15.75" customHeight="1">
      <c r="H3" s="361" t="s">
        <v>426</v>
      </c>
      <c r="I3" s="360"/>
      <c r="J3" s="359"/>
    </row>
    <row r="4" spans="1:11" s="307" customFormat="1" ht="15.75" customHeight="1">
      <c r="H4" s="306"/>
      <c r="I4" s="304"/>
      <c r="J4" s="359"/>
    </row>
    <row r="5" spans="1:11" s="307" customFormat="1" ht="14.25" customHeight="1">
      <c r="B5" s="324"/>
      <c r="C5" s="324"/>
      <c r="D5" s="324"/>
      <c r="E5" s="324"/>
      <c r="G5" s="410" t="s">
        <v>425</v>
      </c>
      <c r="H5" s="410"/>
      <c r="I5" s="410"/>
      <c r="J5" s="410"/>
      <c r="K5" s="410"/>
    </row>
    <row r="6" spans="1:11" s="307" customFormat="1" ht="14.25" customHeight="1">
      <c r="B6" s="324"/>
      <c r="C6" s="324"/>
      <c r="D6" s="324"/>
      <c r="E6" s="324"/>
      <c r="G6" s="409" t="s">
        <v>6</v>
      </c>
      <c r="H6" s="409"/>
      <c r="I6" s="409"/>
      <c r="J6" s="409"/>
      <c r="K6" s="409"/>
    </row>
    <row r="7" spans="1:11" s="307" customFormat="1" ht="12" customHeight="1">
      <c r="A7" s="324"/>
      <c r="B7" s="324"/>
      <c r="C7" s="324"/>
      <c r="D7" s="324"/>
      <c r="E7" s="317"/>
      <c r="F7" s="317"/>
      <c r="G7" s="411" t="s">
        <v>7</v>
      </c>
      <c r="H7" s="411"/>
      <c r="I7" s="411"/>
      <c r="J7" s="411"/>
      <c r="K7" s="411"/>
    </row>
    <row r="8" spans="1:11" s="307" customFormat="1" ht="10.5" customHeight="1">
      <c r="A8" s="324"/>
      <c r="B8" s="324"/>
      <c r="C8" s="324"/>
      <c r="D8" s="324"/>
      <c r="E8" s="324"/>
      <c r="F8" s="347"/>
      <c r="G8" s="412"/>
      <c r="H8" s="412"/>
      <c r="I8" s="408"/>
      <c r="J8" s="408"/>
      <c r="K8" s="408"/>
    </row>
    <row r="9" spans="1:11" s="307" customFormat="1" ht="13.5" customHeight="1">
      <c r="A9" s="413" t="s">
        <v>424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1" s="307" customFormat="1" ht="9.75" customHeight="1">
      <c r="A10" s="358"/>
      <c r="B10" s="357"/>
      <c r="C10" s="357"/>
      <c r="D10" s="357"/>
      <c r="E10" s="357"/>
      <c r="F10" s="357"/>
      <c r="G10" s="357"/>
      <c r="H10" s="357"/>
      <c r="I10" s="357"/>
      <c r="J10" s="357"/>
      <c r="K10" s="357"/>
    </row>
    <row r="11" spans="1:11" s="307" customFormat="1" ht="12.75" customHeight="1">
      <c r="A11" s="415" t="s">
        <v>423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</row>
    <row r="12" spans="1:11" s="307" customFormat="1" ht="12.75" customHeight="1">
      <c r="A12" s="358"/>
      <c r="B12" s="357"/>
      <c r="C12" s="357"/>
      <c r="D12" s="357"/>
      <c r="E12" s="357"/>
      <c r="F12" s="357"/>
      <c r="G12" s="408" t="s">
        <v>10</v>
      </c>
      <c r="H12" s="408"/>
      <c r="I12" s="408"/>
      <c r="J12" s="408"/>
      <c r="K12" s="408"/>
    </row>
    <row r="13" spans="1:11" s="307" customFormat="1" ht="11.25" customHeight="1">
      <c r="A13" s="358"/>
      <c r="B13" s="357"/>
      <c r="C13" s="357"/>
      <c r="D13" s="357"/>
      <c r="E13" s="357"/>
      <c r="F13" s="357"/>
      <c r="G13" s="408" t="s">
        <v>11</v>
      </c>
      <c r="H13" s="408"/>
      <c r="I13" s="408"/>
      <c r="J13" s="408"/>
      <c r="K13" s="408"/>
    </row>
    <row r="14" spans="1:11" s="307" customFormat="1" ht="11.25" customHeight="1">
      <c r="A14" s="358"/>
      <c r="B14" s="357"/>
      <c r="C14" s="357"/>
      <c r="D14" s="357"/>
      <c r="E14" s="357"/>
      <c r="F14" s="357"/>
      <c r="G14" s="347"/>
      <c r="H14" s="347"/>
      <c r="I14" s="347"/>
      <c r="J14" s="347"/>
      <c r="K14" s="347"/>
    </row>
    <row r="15" spans="1:11" s="307" customFormat="1" ht="12.75" customHeight="1">
      <c r="A15" s="415" t="s">
        <v>12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</row>
    <row r="16" spans="1:11" s="307" customFormat="1" ht="12.75" customHeight="1">
      <c r="A16" s="347" t="s">
        <v>422</v>
      </c>
      <c r="B16" s="347"/>
      <c r="C16" s="347"/>
      <c r="D16" s="347"/>
      <c r="E16" s="347"/>
      <c r="F16" s="347"/>
      <c r="G16" s="408" t="s">
        <v>421</v>
      </c>
      <c r="H16" s="408"/>
      <c r="I16" s="417"/>
      <c r="J16" s="417"/>
      <c r="K16" s="417"/>
    </row>
    <row r="17" spans="1:11" s="307" customFormat="1" ht="12.75" customHeight="1">
      <c r="A17" s="352"/>
      <c r="B17" s="347"/>
      <c r="C17" s="347"/>
      <c r="D17" s="347"/>
      <c r="E17" s="347"/>
      <c r="F17" s="347"/>
      <c r="G17" s="347" t="s">
        <v>420</v>
      </c>
      <c r="H17" s="347"/>
      <c r="K17" s="356"/>
    </row>
    <row r="18" spans="1:11" s="307" customFormat="1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</row>
    <row r="19" spans="1:11" s="307" customFormat="1" ht="12.75" customHeight="1">
      <c r="A19" s="352"/>
      <c r="B19" s="347"/>
      <c r="C19" s="347"/>
      <c r="D19" s="347"/>
      <c r="E19" s="347"/>
      <c r="F19" s="347"/>
      <c r="G19" s="347"/>
      <c r="H19" s="347"/>
      <c r="I19" s="355"/>
      <c r="J19" s="354"/>
      <c r="K19" s="353" t="s">
        <v>16</v>
      </c>
    </row>
    <row r="20" spans="1:11" s="307" customFormat="1" ht="13.5" customHeight="1">
      <c r="A20" s="352"/>
      <c r="B20" s="347"/>
      <c r="C20" s="347"/>
      <c r="D20" s="347"/>
      <c r="E20" s="347"/>
      <c r="F20" s="347"/>
      <c r="G20" s="347"/>
      <c r="H20" s="347"/>
      <c r="I20" s="351"/>
      <c r="J20" s="351" t="s">
        <v>419</v>
      </c>
      <c r="K20" s="350" t="s">
        <v>21</v>
      </c>
    </row>
    <row r="21" spans="1:11" s="307" customFormat="1" ht="11.25" customHeight="1">
      <c r="A21" s="352"/>
      <c r="B21" s="347"/>
      <c r="C21" s="347"/>
      <c r="D21" s="347"/>
      <c r="E21" s="347"/>
      <c r="F21" s="347"/>
      <c r="G21" s="347"/>
      <c r="H21" s="347"/>
      <c r="I21" s="351"/>
      <c r="J21" s="351" t="s">
        <v>18</v>
      </c>
      <c r="K21" s="350"/>
    </row>
    <row r="22" spans="1:11" s="307" customFormat="1" ht="12" customHeight="1">
      <c r="A22" s="352"/>
      <c r="B22" s="347"/>
      <c r="C22" s="347"/>
      <c r="D22" s="347"/>
      <c r="E22" s="347"/>
      <c r="F22" s="347"/>
      <c r="G22" s="347"/>
      <c r="H22" s="347"/>
      <c r="I22" s="345"/>
      <c r="J22" s="351" t="s">
        <v>20</v>
      </c>
      <c r="K22" s="350"/>
    </row>
    <row r="23" spans="1:11" s="307" customFormat="1" ht="11.25" customHeight="1">
      <c r="A23" s="324"/>
      <c r="B23" s="324"/>
      <c r="C23" s="324"/>
      <c r="D23" s="324"/>
      <c r="E23" s="324"/>
      <c r="F23" s="324"/>
      <c r="G23" s="347"/>
      <c r="H23" s="347"/>
      <c r="I23" s="346"/>
      <c r="J23" s="346"/>
      <c r="K23" s="349"/>
    </row>
    <row r="24" spans="1:11" s="307" customFormat="1" ht="11.25" customHeight="1">
      <c r="A24" s="324"/>
      <c r="B24" s="324"/>
      <c r="C24" s="324"/>
      <c r="D24" s="324"/>
      <c r="E24" s="324"/>
      <c r="F24" s="324"/>
      <c r="G24" s="348"/>
      <c r="H24" s="347"/>
      <c r="I24" s="346"/>
      <c r="J24" s="346"/>
      <c r="K24" s="345" t="s">
        <v>418</v>
      </c>
    </row>
    <row r="25" spans="1:11" s="307" customFormat="1" ht="12" customHeight="1">
      <c r="A25" s="421" t="s">
        <v>34</v>
      </c>
      <c r="B25" s="422"/>
      <c r="C25" s="422"/>
      <c r="D25" s="422"/>
      <c r="E25" s="422"/>
      <c r="F25" s="422"/>
      <c r="G25" s="421" t="s">
        <v>35</v>
      </c>
      <c r="H25" s="421" t="s">
        <v>357</v>
      </c>
      <c r="I25" s="423" t="s">
        <v>417</v>
      </c>
      <c r="J25" s="424"/>
      <c r="K25" s="424"/>
    </row>
    <row r="26" spans="1:11" s="307" customFormat="1" ht="12" customHeight="1">
      <c r="A26" s="422"/>
      <c r="B26" s="422"/>
      <c r="C26" s="422"/>
      <c r="D26" s="422"/>
      <c r="E26" s="422"/>
      <c r="F26" s="422"/>
      <c r="G26" s="421"/>
      <c r="H26" s="421"/>
      <c r="I26" s="425" t="s">
        <v>254</v>
      </c>
      <c r="J26" s="425"/>
      <c r="K26" s="426"/>
    </row>
    <row r="27" spans="1:11" s="307" customFormat="1" ht="25.5" customHeight="1">
      <c r="A27" s="422"/>
      <c r="B27" s="422"/>
      <c r="C27" s="422"/>
      <c r="D27" s="422"/>
      <c r="E27" s="422"/>
      <c r="F27" s="422"/>
      <c r="G27" s="421"/>
      <c r="H27" s="421"/>
      <c r="I27" s="421" t="s">
        <v>416</v>
      </c>
      <c r="J27" s="421" t="s">
        <v>415</v>
      </c>
      <c r="K27" s="427"/>
    </row>
    <row r="28" spans="1:11" s="307" customFormat="1" ht="38.25" customHeight="1">
      <c r="A28" s="422"/>
      <c r="B28" s="422"/>
      <c r="C28" s="422"/>
      <c r="D28" s="422"/>
      <c r="E28" s="422"/>
      <c r="F28" s="422"/>
      <c r="G28" s="421"/>
      <c r="H28" s="421"/>
      <c r="I28" s="421"/>
      <c r="J28" s="344" t="s">
        <v>414</v>
      </c>
      <c r="K28" s="344" t="s">
        <v>413</v>
      </c>
    </row>
    <row r="29" spans="1:11" s="307" customFormat="1" ht="12" customHeight="1">
      <c r="A29" s="416">
        <v>1</v>
      </c>
      <c r="B29" s="416"/>
      <c r="C29" s="416"/>
      <c r="D29" s="416"/>
      <c r="E29" s="416"/>
      <c r="F29" s="416"/>
      <c r="G29" s="335">
        <v>2</v>
      </c>
      <c r="H29" s="335">
        <v>3</v>
      </c>
      <c r="I29" s="335">
        <v>4</v>
      </c>
      <c r="J29" s="335">
        <v>5</v>
      </c>
      <c r="K29" s="335">
        <v>6</v>
      </c>
    </row>
    <row r="30" spans="1:11" s="307" customFormat="1" ht="12" customHeight="1">
      <c r="A30" s="331">
        <v>2</v>
      </c>
      <c r="B30" s="331"/>
      <c r="C30" s="340"/>
      <c r="D30" s="340"/>
      <c r="E30" s="340"/>
      <c r="F30" s="340"/>
      <c r="G30" s="343" t="s">
        <v>412</v>
      </c>
      <c r="H30" s="329">
        <v>1</v>
      </c>
      <c r="I30" s="328">
        <f>I31+I37+I39+I42+I47+I59+I65+I74+I80</f>
        <v>18.5</v>
      </c>
      <c r="J30" s="328">
        <f>J31+J37+J39+J42+J47+J59+J65+J74+J80</f>
        <v>11278.66</v>
      </c>
      <c r="K30" s="328">
        <f>K31+K37+K39+K42+K47+K59+K65+K74+K80</f>
        <v>0</v>
      </c>
    </row>
    <row r="31" spans="1:11" s="327" customFormat="1" ht="12" customHeight="1">
      <c r="A31" s="331">
        <v>2</v>
      </c>
      <c r="B31" s="331">
        <v>1</v>
      </c>
      <c r="C31" s="331"/>
      <c r="D31" s="331"/>
      <c r="E31" s="331"/>
      <c r="F31" s="331"/>
      <c r="G31" s="330" t="s">
        <v>45</v>
      </c>
      <c r="H31" s="329">
        <v>2</v>
      </c>
      <c r="I31" s="328">
        <f>I32+I36</f>
        <v>0</v>
      </c>
      <c r="J31" s="328">
        <f>J32+J36</f>
        <v>10994.58</v>
      </c>
      <c r="K31" s="328">
        <f>K32+K36</f>
        <v>0</v>
      </c>
    </row>
    <row r="32" spans="1:11" s="307" customFormat="1" ht="12" customHeight="1">
      <c r="A32" s="340">
        <v>2</v>
      </c>
      <c r="B32" s="340">
        <v>1</v>
      </c>
      <c r="C32" s="340">
        <v>1</v>
      </c>
      <c r="D32" s="340"/>
      <c r="E32" s="340"/>
      <c r="F32" s="340"/>
      <c r="G32" s="338" t="s">
        <v>411</v>
      </c>
      <c r="H32" s="335">
        <v>3</v>
      </c>
      <c r="I32" s="334">
        <f>I33+I35</f>
        <v>0</v>
      </c>
      <c r="J32" s="334">
        <f>J33+J35</f>
        <v>10953.92</v>
      </c>
      <c r="K32" s="334">
        <f>K33+K35</f>
        <v>0</v>
      </c>
    </row>
    <row r="33" spans="1:11" s="307" customFormat="1" ht="12" customHeight="1">
      <c r="A33" s="340">
        <v>2</v>
      </c>
      <c r="B33" s="340">
        <v>1</v>
      </c>
      <c r="C33" s="340">
        <v>1</v>
      </c>
      <c r="D33" s="340">
        <v>1</v>
      </c>
      <c r="E33" s="340">
        <v>1</v>
      </c>
      <c r="F33" s="340">
        <v>1</v>
      </c>
      <c r="G33" s="338" t="s">
        <v>410</v>
      </c>
      <c r="H33" s="335">
        <v>4</v>
      </c>
      <c r="I33" s="334"/>
      <c r="J33" s="334">
        <v>10953.92</v>
      </c>
      <c r="K33" s="334"/>
    </row>
    <row r="34" spans="1:11" s="307" customFormat="1" ht="12" customHeight="1">
      <c r="A34" s="340"/>
      <c r="B34" s="340"/>
      <c r="C34" s="340"/>
      <c r="D34" s="340"/>
      <c r="E34" s="340"/>
      <c r="F34" s="340"/>
      <c r="G34" s="338" t="s">
        <v>409</v>
      </c>
      <c r="H34" s="335">
        <v>5</v>
      </c>
      <c r="I34" s="334"/>
      <c r="J34" s="334">
        <v>3980.56</v>
      </c>
      <c r="K34" s="334"/>
    </row>
    <row r="35" spans="1:11" s="307" customFormat="1" ht="12" hidden="1" customHeight="1" collapsed="1">
      <c r="A35" s="340">
        <v>2</v>
      </c>
      <c r="B35" s="340">
        <v>1</v>
      </c>
      <c r="C35" s="340">
        <v>1</v>
      </c>
      <c r="D35" s="340">
        <v>1</v>
      </c>
      <c r="E35" s="340">
        <v>2</v>
      </c>
      <c r="F35" s="340">
        <v>1</v>
      </c>
      <c r="G35" s="338" t="s">
        <v>48</v>
      </c>
      <c r="H35" s="335">
        <v>6</v>
      </c>
      <c r="I35" s="334"/>
      <c r="J35" s="334"/>
      <c r="K35" s="334"/>
    </row>
    <row r="36" spans="1:11" s="307" customFormat="1" ht="12" customHeight="1">
      <c r="A36" s="340">
        <v>2</v>
      </c>
      <c r="B36" s="340">
        <v>1</v>
      </c>
      <c r="C36" s="340">
        <v>2</v>
      </c>
      <c r="D36" s="340"/>
      <c r="E36" s="340"/>
      <c r="F36" s="340"/>
      <c r="G36" s="338" t="s">
        <v>49</v>
      </c>
      <c r="H36" s="335">
        <v>7</v>
      </c>
      <c r="I36" s="334"/>
      <c r="J36" s="334">
        <v>40.659999999999997</v>
      </c>
      <c r="K36" s="334"/>
    </row>
    <row r="37" spans="1:11" s="327" customFormat="1" ht="12" customHeight="1">
      <c r="A37" s="331">
        <v>2</v>
      </c>
      <c r="B37" s="331">
        <v>2</v>
      </c>
      <c r="C37" s="331"/>
      <c r="D37" s="331"/>
      <c r="E37" s="331"/>
      <c r="F37" s="331"/>
      <c r="G37" s="330" t="s">
        <v>408</v>
      </c>
      <c r="H37" s="329">
        <v>8</v>
      </c>
      <c r="I37" s="342">
        <f>I38</f>
        <v>18.5</v>
      </c>
      <c r="J37" s="342">
        <f>J38</f>
        <v>30.58</v>
      </c>
      <c r="K37" s="342">
        <f>K38</f>
        <v>0</v>
      </c>
    </row>
    <row r="38" spans="1:11" s="307" customFormat="1" ht="12" customHeight="1">
      <c r="A38" s="340">
        <v>2</v>
      </c>
      <c r="B38" s="340">
        <v>2</v>
      </c>
      <c r="C38" s="340">
        <v>1</v>
      </c>
      <c r="D38" s="340"/>
      <c r="E38" s="340"/>
      <c r="F38" s="340"/>
      <c r="G38" s="338" t="s">
        <v>408</v>
      </c>
      <c r="H38" s="335">
        <v>9</v>
      </c>
      <c r="I38" s="334">
        <v>18.5</v>
      </c>
      <c r="J38" s="334">
        <v>30.58</v>
      </c>
      <c r="K38" s="334"/>
    </row>
    <row r="39" spans="1:11" s="327" customFormat="1" ht="12" hidden="1" customHeight="1" collapsed="1">
      <c r="A39" s="331">
        <v>2</v>
      </c>
      <c r="B39" s="331">
        <v>3</v>
      </c>
      <c r="C39" s="331"/>
      <c r="D39" s="331"/>
      <c r="E39" s="331"/>
      <c r="F39" s="331"/>
      <c r="G39" s="330" t="s">
        <v>66</v>
      </c>
      <c r="H39" s="329">
        <v>10</v>
      </c>
      <c r="I39" s="328">
        <f>I40+I41</f>
        <v>0</v>
      </c>
      <c r="J39" s="328">
        <f>J40+J41</f>
        <v>0</v>
      </c>
      <c r="K39" s="328">
        <f>K40+K41</f>
        <v>0</v>
      </c>
    </row>
    <row r="40" spans="1:11" s="307" customFormat="1" ht="12" hidden="1" customHeight="1" collapsed="1">
      <c r="A40" s="340">
        <v>2</v>
      </c>
      <c r="B40" s="340">
        <v>3</v>
      </c>
      <c r="C40" s="340">
        <v>1</v>
      </c>
      <c r="D40" s="340"/>
      <c r="E40" s="340"/>
      <c r="F40" s="340"/>
      <c r="G40" s="338" t="s">
        <v>67</v>
      </c>
      <c r="H40" s="335">
        <v>11</v>
      </c>
      <c r="I40" s="334"/>
      <c r="J40" s="334"/>
      <c r="K40" s="334"/>
    </row>
    <row r="41" spans="1:11" s="307" customFormat="1" ht="12" hidden="1" customHeight="1" collapsed="1">
      <c r="A41" s="340">
        <v>2</v>
      </c>
      <c r="B41" s="340">
        <v>3</v>
      </c>
      <c r="C41" s="340">
        <v>2</v>
      </c>
      <c r="D41" s="340"/>
      <c r="E41" s="340"/>
      <c r="F41" s="340"/>
      <c r="G41" s="338" t="s">
        <v>78</v>
      </c>
      <c r="H41" s="335">
        <v>12</v>
      </c>
      <c r="I41" s="334"/>
      <c r="J41" s="334"/>
      <c r="K41" s="334"/>
    </row>
    <row r="42" spans="1:11" s="327" customFormat="1" ht="12" hidden="1" customHeight="1" collapsed="1">
      <c r="A42" s="331">
        <v>2</v>
      </c>
      <c r="B42" s="331">
        <v>4</v>
      </c>
      <c r="C42" s="331"/>
      <c r="D42" s="331"/>
      <c r="E42" s="331"/>
      <c r="F42" s="331"/>
      <c r="G42" s="330" t="s">
        <v>79</v>
      </c>
      <c r="H42" s="329">
        <v>13</v>
      </c>
      <c r="I42" s="328">
        <f>I43</f>
        <v>0</v>
      </c>
      <c r="J42" s="328">
        <f>J43</f>
        <v>0</v>
      </c>
      <c r="K42" s="328">
        <f>K43</f>
        <v>0</v>
      </c>
    </row>
    <row r="43" spans="1:11" s="307" customFormat="1" ht="12" hidden="1" customHeight="1" collapsed="1">
      <c r="A43" s="340">
        <v>2</v>
      </c>
      <c r="B43" s="340">
        <v>4</v>
      </c>
      <c r="C43" s="340">
        <v>1</v>
      </c>
      <c r="D43" s="340"/>
      <c r="E43" s="340"/>
      <c r="F43" s="340"/>
      <c r="G43" s="338" t="s">
        <v>407</v>
      </c>
      <c r="H43" s="335">
        <v>14</v>
      </c>
      <c r="I43" s="334">
        <f>I44+I45+I46</f>
        <v>0</v>
      </c>
      <c r="J43" s="334">
        <f>J44+J45+J46</f>
        <v>0</v>
      </c>
      <c r="K43" s="334">
        <f>K44+K45+K46</f>
        <v>0</v>
      </c>
    </row>
    <row r="44" spans="1:11" s="307" customFormat="1" ht="12" hidden="1" customHeight="1" collapsed="1">
      <c r="A44" s="340">
        <v>2</v>
      </c>
      <c r="B44" s="340">
        <v>4</v>
      </c>
      <c r="C44" s="340">
        <v>1</v>
      </c>
      <c r="D44" s="340">
        <v>1</v>
      </c>
      <c r="E44" s="340">
        <v>1</v>
      </c>
      <c r="F44" s="340">
        <v>1</v>
      </c>
      <c r="G44" s="338" t="s">
        <v>81</v>
      </c>
      <c r="H44" s="335">
        <v>15</v>
      </c>
      <c r="I44" s="334"/>
      <c r="J44" s="334"/>
      <c r="K44" s="334"/>
    </row>
    <row r="45" spans="1:11" s="307" customFormat="1" ht="12" hidden="1" customHeight="1" collapsed="1">
      <c r="A45" s="340">
        <v>2</v>
      </c>
      <c r="B45" s="340">
        <v>4</v>
      </c>
      <c r="C45" s="340">
        <v>1</v>
      </c>
      <c r="D45" s="340">
        <v>1</v>
      </c>
      <c r="E45" s="340">
        <v>1</v>
      </c>
      <c r="F45" s="340">
        <v>2</v>
      </c>
      <c r="G45" s="338" t="s">
        <v>82</v>
      </c>
      <c r="H45" s="335">
        <v>16</v>
      </c>
      <c r="I45" s="334"/>
      <c r="J45" s="334"/>
      <c r="K45" s="334"/>
    </row>
    <row r="46" spans="1:11" s="307" customFormat="1" ht="12" hidden="1" customHeight="1" collapsed="1">
      <c r="A46" s="340">
        <v>2</v>
      </c>
      <c r="B46" s="340">
        <v>4</v>
      </c>
      <c r="C46" s="340">
        <v>1</v>
      </c>
      <c r="D46" s="340">
        <v>1</v>
      </c>
      <c r="E46" s="340">
        <v>1</v>
      </c>
      <c r="F46" s="340">
        <v>3</v>
      </c>
      <c r="G46" s="338" t="s">
        <v>83</v>
      </c>
      <c r="H46" s="335">
        <v>17</v>
      </c>
      <c r="I46" s="334"/>
      <c r="J46" s="334"/>
      <c r="K46" s="334"/>
    </row>
    <row r="47" spans="1:11" s="327" customFormat="1" ht="12" hidden="1" customHeight="1" collapsed="1">
      <c r="A47" s="331">
        <v>2</v>
      </c>
      <c r="B47" s="331">
        <v>5</v>
      </c>
      <c r="C47" s="331"/>
      <c r="D47" s="331"/>
      <c r="E47" s="331"/>
      <c r="F47" s="331"/>
      <c r="G47" s="330" t="s">
        <v>84</v>
      </c>
      <c r="H47" s="329">
        <v>18</v>
      </c>
      <c r="I47" s="328">
        <f>I48+I51+I54</f>
        <v>0</v>
      </c>
      <c r="J47" s="328">
        <f>J48+J51+J54</f>
        <v>0</v>
      </c>
      <c r="K47" s="328">
        <f>K48+K51+K54</f>
        <v>0</v>
      </c>
    </row>
    <row r="48" spans="1:11" s="307" customFormat="1" ht="12" hidden="1" customHeight="1" collapsed="1">
      <c r="A48" s="340">
        <v>2</v>
      </c>
      <c r="B48" s="340">
        <v>5</v>
      </c>
      <c r="C48" s="340">
        <v>1</v>
      </c>
      <c r="D48" s="340"/>
      <c r="E48" s="340"/>
      <c r="F48" s="340"/>
      <c r="G48" s="338" t="s">
        <v>85</v>
      </c>
      <c r="H48" s="335">
        <v>19</v>
      </c>
      <c r="I48" s="334">
        <f>I49+I50</f>
        <v>0</v>
      </c>
      <c r="J48" s="334">
        <f>J49+J50</f>
        <v>0</v>
      </c>
      <c r="K48" s="334">
        <f>K49+K50</f>
        <v>0</v>
      </c>
    </row>
    <row r="49" spans="1:11" s="307" customFormat="1" ht="24" hidden="1" customHeight="1" collapsed="1">
      <c r="A49" s="340">
        <v>2</v>
      </c>
      <c r="B49" s="340">
        <v>5</v>
      </c>
      <c r="C49" s="340">
        <v>1</v>
      </c>
      <c r="D49" s="340">
        <v>1</v>
      </c>
      <c r="E49" s="340">
        <v>1</v>
      </c>
      <c r="F49" s="340">
        <v>1</v>
      </c>
      <c r="G49" s="338" t="s">
        <v>86</v>
      </c>
      <c r="H49" s="335">
        <v>20</v>
      </c>
      <c r="I49" s="334"/>
      <c r="J49" s="334"/>
      <c r="K49" s="334"/>
    </row>
    <row r="50" spans="1:11" s="307" customFormat="1" ht="12" hidden="1" customHeight="1" collapsed="1">
      <c r="A50" s="340">
        <v>2</v>
      </c>
      <c r="B50" s="340">
        <v>5</v>
      </c>
      <c r="C50" s="340">
        <v>1</v>
      </c>
      <c r="D50" s="340">
        <v>1</v>
      </c>
      <c r="E50" s="340">
        <v>1</v>
      </c>
      <c r="F50" s="340">
        <v>2</v>
      </c>
      <c r="G50" s="338" t="s">
        <v>87</v>
      </c>
      <c r="H50" s="335">
        <v>21</v>
      </c>
      <c r="I50" s="334"/>
      <c r="J50" s="334"/>
      <c r="K50" s="334"/>
    </row>
    <row r="51" spans="1:11" s="307" customFormat="1" ht="12" hidden="1" customHeight="1" collapsed="1">
      <c r="A51" s="340">
        <v>2</v>
      </c>
      <c r="B51" s="340">
        <v>5</v>
      </c>
      <c r="C51" s="340">
        <v>2</v>
      </c>
      <c r="D51" s="340"/>
      <c r="E51" s="340"/>
      <c r="F51" s="340"/>
      <c r="G51" s="338" t="s">
        <v>88</v>
      </c>
      <c r="H51" s="335">
        <v>22</v>
      </c>
      <c r="I51" s="334">
        <f>I52+I53</f>
        <v>0</v>
      </c>
      <c r="J51" s="334">
        <f>J52+J53</f>
        <v>0</v>
      </c>
      <c r="K51" s="334">
        <f>K52+K53</f>
        <v>0</v>
      </c>
    </row>
    <row r="52" spans="1:11" s="307" customFormat="1" ht="24" hidden="1" customHeight="1" collapsed="1">
      <c r="A52" s="340">
        <v>2</v>
      </c>
      <c r="B52" s="340">
        <v>5</v>
      </c>
      <c r="C52" s="340">
        <v>2</v>
      </c>
      <c r="D52" s="340">
        <v>1</v>
      </c>
      <c r="E52" s="340">
        <v>1</v>
      </c>
      <c r="F52" s="340">
        <v>1</v>
      </c>
      <c r="G52" s="338" t="s">
        <v>89</v>
      </c>
      <c r="H52" s="335">
        <v>23</v>
      </c>
      <c r="I52" s="334"/>
      <c r="J52" s="334"/>
      <c r="K52" s="334"/>
    </row>
    <row r="53" spans="1:11" s="307" customFormat="1" ht="12" hidden="1" customHeight="1" collapsed="1">
      <c r="A53" s="340">
        <v>2</v>
      </c>
      <c r="B53" s="340">
        <v>5</v>
      </c>
      <c r="C53" s="340">
        <v>2</v>
      </c>
      <c r="D53" s="340">
        <v>1</v>
      </c>
      <c r="E53" s="340">
        <v>1</v>
      </c>
      <c r="F53" s="340">
        <v>2</v>
      </c>
      <c r="G53" s="338" t="s">
        <v>406</v>
      </c>
      <c r="H53" s="335">
        <v>24</v>
      </c>
      <c r="I53" s="334"/>
      <c r="J53" s="334"/>
      <c r="K53" s="334"/>
    </row>
    <row r="54" spans="1:11" s="307" customFormat="1" ht="12" hidden="1" customHeight="1" collapsed="1">
      <c r="A54" s="340">
        <v>2</v>
      </c>
      <c r="B54" s="340">
        <v>5</v>
      </c>
      <c r="C54" s="340">
        <v>3</v>
      </c>
      <c r="D54" s="340"/>
      <c r="E54" s="340"/>
      <c r="F54" s="340"/>
      <c r="G54" s="338" t="s">
        <v>91</v>
      </c>
      <c r="H54" s="335">
        <v>25</v>
      </c>
      <c r="I54" s="334">
        <f>I55+I56+I57+I58</f>
        <v>0</v>
      </c>
      <c r="J54" s="334">
        <f>J55+J56+J57+J58</f>
        <v>0</v>
      </c>
      <c r="K54" s="334">
        <f>K55+K56+K57+K58</f>
        <v>0</v>
      </c>
    </row>
    <row r="55" spans="1:11" s="307" customFormat="1" ht="24" hidden="1" customHeight="1" collapsed="1">
      <c r="A55" s="340">
        <v>2</v>
      </c>
      <c r="B55" s="340">
        <v>5</v>
      </c>
      <c r="C55" s="340">
        <v>3</v>
      </c>
      <c r="D55" s="340">
        <v>1</v>
      </c>
      <c r="E55" s="340">
        <v>1</v>
      </c>
      <c r="F55" s="340">
        <v>1</v>
      </c>
      <c r="G55" s="338" t="s">
        <v>92</v>
      </c>
      <c r="H55" s="335">
        <v>26</v>
      </c>
      <c r="I55" s="334"/>
      <c r="J55" s="334"/>
      <c r="K55" s="334"/>
    </row>
    <row r="56" spans="1:11" s="307" customFormat="1" ht="12" hidden="1" customHeight="1" collapsed="1">
      <c r="A56" s="340">
        <v>2</v>
      </c>
      <c r="B56" s="340">
        <v>5</v>
      </c>
      <c r="C56" s="340">
        <v>3</v>
      </c>
      <c r="D56" s="340">
        <v>1</v>
      </c>
      <c r="E56" s="340">
        <v>1</v>
      </c>
      <c r="F56" s="340">
        <v>2</v>
      </c>
      <c r="G56" s="338" t="s">
        <v>93</v>
      </c>
      <c r="H56" s="335">
        <v>27</v>
      </c>
      <c r="I56" s="334"/>
      <c r="J56" s="334"/>
      <c r="K56" s="334"/>
    </row>
    <row r="57" spans="1:11" s="307" customFormat="1" ht="24" hidden="1" customHeight="1" collapsed="1">
      <c r="A57" s="340">
        <v>2</v>
      </c>
      <c r="B57" s="340">
        <v>5</v>
      </c>
      <c r="C57" s="340">
        <v>3</v>
      </c>
      <c r="D57" s="340">
        <v>2</v>
      </c>
      <c r="E57" s="340">
        <v>1</v>
      </c>
      <c r="F57" s="340">
        <v>1</v>
      </c>
      <c r="G57" s="336" t="s">
        <v>94</v>
      </c>
      <c r="H57" s="335">
        <v>28</v>
      </c>
      <c r="I57" s="334"/>
      <c r="J57" s="334"/>
      <c r="K57" s="334"/>
    </row>
    <row r="58" spans="1:11" s="307" customFormat="1" ht="12" hidden="1" customHeight="1" collapsed="1">
      <c r="A58" s="340">
        <v>2</v>
      </c>
      <c r="B58" s="340">
        <v>5</v>
      </c>
      <c r="C58" s="340">
        <v>3</v>
      </c>
      <c r="D58" s="340">
        <v>2</v>
      </c>
      <c r="E58" s="340">
        <v>1</v>
      </c>
      <c r="F58" s="340">
        <v>2</v>
      </c>
      <c r="G58" s="336" t="s">
        <v>95</v>
      </c>
      <c r="H58" s="335">
        <v>29</v>
      </c>
      <c r="I58" s="334"/>
      <c r="J58" s="334"/>
      <c r="K58" s="334"/>
    </row>
    <row r="59" spans="1:11" s="327" customFormat="1" ht="12" hidden="1" customHeight="1" collapsed="1">
      <c r="A59" s="331">
        <v>2</v>
      </c>
      <c r="B59" s="331">
        <v>6</v>
      </c>
      <c r="C59" s="331"/>
      <c r="D59" s="331"/>
      <c r="E59" s="331"/>
      <c r="F59" s="331"/>
      <c r="G59" s="330" t="s">
        <v>96</v>
      </c>
      <c r="H59" s="329">
        <v>30</v>
      </c>
      <c r="I59" s="328">
        <f>I60+I61+I62+I63+I64</f>
        <v>0</v>
      </c>
      <c r="J59" s="328">
        <f>J60+J61+J62+J63+J64</f>
        <v>0</v>
      </c>
      <c r="K59" s="328">
        <f>K60+K61+K62+K63+K64</f>
        <v>0</v>
      </c>
    </row>
    <row r="60" spans="1:11" s="307" customFormat="1" ht="12" hidden="1" customHeight="1" collapsed="1">
      <c r="A60" s="340">
        <v>2</v>
      </c>
      <c r="B60" s="340">
        <v>6</v>
      </c>
      <c r="C60" s="340">
        <v>1</v>
      </c>
      <c r="D60" s="340"/>
      <c r="E60" s="340"/>
      <c r="F60" s="340"/>
      <c r="G60" s="338" t="s">
        <v>405</v>
      </c>
      <c r="H60" s="335">
        <v>31</v>
      </c>
      <c r="I60" s="334"/>
      <c r="J60" s="334"/>
      <c r="K60" s="334"/>
    </row>
    <row r="61" spans="1:11" s="307" customFormat="1" ht="12" hidden="1" customHeight="1" collapsed="1">
      <c r="A61" s="340">
        <v>2</v>
      </c>
      <c r="B61" s="340">
        <v>6</v>
      </c>
      <c r="C61" s="340">
        <v>2</v>
      </c>
      <c r="D61" s="340"/>
      <c r="E61" s="340"/>
      <c r="F61" s="340"/>
      <c r="G61" s="338" t="s">
        <v>404</v>
      </c>
      <c r="H61" s="335">
        <v>32</v>
      </c>
      <c r="I61" s="334"/>
      <c r="J61" s="334"/>
      <c r="K61" s="334"/>
    </row>
    <row r="62" spans="1:11" s="307" customFormat="1" ht="12" hidden="1" customHeight="1" collapsed="1">
      <c r="A62" s="340">
        <v>2</v>
      </c>
      <c r="B62" s="340">
        <v>6</v>
      </c>
      <c r="C62" s="340">
        <v>3</v>
      </c>
      <c r="D62" s="340"/>
      <c r="E62" s="340"/>
      <c r="F62" s="340"/>
      <c r="G62" s="338" t="s">
        <v>403</v>
      </c>
      <c r="H62" s="335">
        <v>33</v>
      </c>
      <c r="I62" s="334"/>
      <c r="J62" s="334"/>
      <c r="K62" s="334"/>
    </row>
    <row r="63" spans="1:11" s="307" customFormat="1" ht="24" hidden="1" customHeight="1" collapsed="1">
      <c r="A63" s="340">
        <v>2</v>
      </c>
      <c r="B63" s="340">
        <v>6</v>
      </c>
      <c r="C63" s="340">
        <v>4</v>
      </c>
      <c r="D63" s="340"/>
      <c r="E63" s="340"/>
      <c r="F63" s="340"/>
      <c r="G63" s="338" t="s">
        <v>102</v>
      </c>
      <c r="H63" s="335">
        <v>34</v>
      </c>
      <c r="I63" s="334"/>
      <c r="J63" s="334"/>
      <c r="K63" s="334"/>
    </row>
    <row r="64" spans="1:11" s="307" customFormat="1" ht="24" hidden="1" customHeight="1" collapsed="1">
      <c r="A64" s="340">
        <v>2</v>
      </c>
      <c r="B64" s="340">
        <v>6</v>
      </c>
      <c r="C64" s="340">
        <v>5</v>
      </c>
      <c r="D64" s="340"/>
      <c r="E64" s="340"/>
      <c r="F64" s="340"/>
      <c r="G64" s="338" t="s">
        <v>105</v>
      </c>
      <c r="H64" s="335">
        <v>35</v>
      </c>
      <c r="I64" s="334"/>
      <c r="J64" s="334"/>
      <c r="K64" s="334"/>
    </row>
    <row r="65" spans="1:11" s="307" customFormat="1" ht="12" customHeight="1">
      <c r="A65" s="331">
        <v>2</v>
      </c>
      <c r="B65" s="331">
        <v>7</v>
      </c>
      <c r="C65" s="340"/>
      <c r="D65" s="340"/>
      <c r="E65" s="340"/>
      <c r="F65" s="340"/>
      <c r="G65" s="330" t="s">
        <v>106</v>
      </c>
      <c r="H65" s="329">
        <v>36</v>
      </c>
      <c r="I65" s="328">
        <f>I66+I69+I73</f>
        <v>0</v>
      </c>
      <c r="J65" s="328">
        <f>J66+J69+J73</f>
        <v>253.5</v>
      </c>
      <c r="K65" s="328">
        <f>K66+K69+K73</f>
        <v>0</v>
      </c>
    </row>
    <row r="66" spans="1:11" s="307" customFormat="1" ht="12" hidden="1" customHeight="1" collapsed="1">
      <c r="A66" s="340">
        <v>2</v>
      </c>
      <c r="B66" s="340">
        <v>7</v>
      </c>
      <c r="C66" s="340">
        <v>1</v>
      </c>
      <c r="D66" s="340"/>
      <c r="E66" s="340"/>
      <c r="F66" s="340"/>
      <c r="G66" s="341" t="s">
        <v>402</v>
      </c>
      <c r="H66" s="335">
        <v>37</v>
      </c>
      <c r="I66" s="334">
        <f>I67+I68</f>
        <v>0</v>
      </c>
      <c r="J66" s="334">
        <f>J67+J68</f>
        <v>0</v>
      </c>
      <c r="K66" s="334">
        <f>K67+K68</f>
        <v>0</v>
      </c>
    </row>
    <row r="67" spans="1:11" s="307" customFormat="1" ht="12" hidden="1" customHeight="1" collapsed="1">
      <c r="A67" s="340">
        <v>2</v>
      </c>
      <c r="B67" s="340">
        <v>7</v>
      </c>
      <c r="C67" s="340">
        <v>1</v>
      </c>
      <c r="D67" s="340">
        <v>1</v>
      </c>
      <c r="E67" s="340">
        <v>1</v>
      </c>
      <c r="F67" s="340">
        <v>1</v>
      </c>
      <c r="G67" s="341" t="s">
        <v>108</v>
      </c>
      <c r="H67" s="335">
        <v>38</v>
      </c>
      <c r="I67" s="334"/>
      <c r="J67" s="334"/>
      <c r="K67" s="334"/>
    </row>
    <row r="68" spans="1:11" s="307" customFormat="1" ht="12" hidden="1" customHeight="1" collapsed="1">
      <c r="A68" s="340">
        <v>2</v>
      </c>
      <c r="B68" s="340">
        <v>7</v>
      </c>
      <c r="C68" s="340">
        <v>1</v>
      </c>
      <c r="D68" s="340">
        <v>1</v>
      </c>
      <c r="E68" s="340">
        <v>1</v>
      </c>
      <c r="F68" s="340">
        <v>2</v>
      </c>
      <c r="G68" s="341" t="s">
        <v>109</v>
      </c>
      <c r="H68" s="335">
        <v>39</v>
      </c>
      <c r="I68" s="334"/>
      <c r="J68" s="334"/>
      <c r="K68" s="334"/>
    </row>
    <row r="69" spans="1:11" s="307" customFormat="1" ht="12" hidden="1" customHeight="1" collapsed="1">
      <c r="A69" s="340">
        <v>2</v>
      </c>
      <c r="B69" s="340">
        <v>7</v>
      </c>
      <c r="C69" s="340">
        <v>2</v>
      </c>
      <c r="D69" s="340"/>
      <c r="E69" s="340"/>
      <c r="F69" s="340"/>
      <c r="G69" s="338" t="s">
        <v>401</v>
      </c>
      <c r="H69" s="335">
        <v>40</v>
      </c>
      <c r="I69" s="334">
        <f>I70+I71+I72</f>
        <v>0</v>
      </c>
      <c r="J69" s="334">
        <f>J70+J71+J72</f>
        <v>0</v>
      </c>
      <c r="K69" s="334">
        <f>K70+K71+K72</f>
        <v>0</v>
      </c>
    </row>
    <row r="70" spans="1:11" s="307" customFormat="1" ht="12" hidden="1" customHeight="1" collapsed="1">
      <c r="A70" s="340">
        <v>2</v>
      </c>
      <c r="B70" s="340">
        <v>7</v>
      </c>
      <c r="C70" s="340">
        <v>2</v>
      </c>
      <c r="D70" s="340">
        <v>1</v>
      </c>
      <c r="E70" s="340">
        <v>1</v>
      </c>
      <c r="F70" s="340">
        <v>1</v>
      </c>
      <c r="G70" s="338" t="s">
        <v>400</v>
      </c>
      <c r="H70" s="335">
        <v>41</v>
      </c>
      <c r="I70" s="334"/>
      <c r="J70" s="334"/>
      <c r="K70" s="334"/>
    </row>
    <row r="71" spans="1:11" s="307" customFormat="1" ht="12" hidden="1" customHeight="1" collapsed="1">
      <c r="A71" s="340">
        <v>2</v>
      </c>
      <c r="B71" s="340">
        <v>7</v>
      </c>
      <c r="C71" s="340">
        <v>2</v>
      </c>
      <c r="D71" s="340">
        <v>1</v>
      </c>
      <c r="E71" s="340">
        <v>1</v>
      </c>
      <c r="F71" s="340">
        <v>2</v>
      </c>
      <c r="G71" s="338" t="s">
        <v>399</v>
      </c>
      <c r="H71" s="335">
        <v>42</v>
      </c>
      <c r="I71" s="334"/>
      <c r="J71" s="334"/>
      <c r="K71" s="334"/>
    </row>
    <row r="72" spans="1:11" s="307" customFormat="1" ht="12" hidden="1" customHeight="1" collapsed="1">
      <c r="A72" s="340">
        <v>2</v>
      </c>
      <c r="B72" s="340">
        <v>7</v>
      </c>
      <c r="C72" s="340">
        <v>2</v>
      </c>
      <c r="D72" s="340">
        <v>2</v>
      </c>
      <c r="E72" s="340">
        <v>1</v>
      </c>
      <c r="F72" s="340">
        <v>1</v>
      </c>
      <c r="G72" s="338" t="s">
        <v>114</v>
      </c>
      <c r="H72" s="335">
        <v>43</v>
      </c>
      <c r="I72" s="334"/>
      <c r="J72" s="334"/>
      <c r="K72" s="334"/>
    </row>
    <row r="73" spans="1:11" s="307" customFormat="1" ht="12" customHeight="1">
      <c r="A73" s="340">
        <v>2</v>
      </c>
      <c r="B73" s="340">
        <v>7</v>
      </c>
      <c r="C73" s="340">
        <v>3</v>
      </c>
      <c r="D73" s="340"/>
      <c r="E73" s="340"/>
      <c r="F73" s="340"/>
      <c r="G73" s="338" t="s">
        <v>115</v>
      </c>
      <c r="H73" s="335">
        <v>44</v>
      </c>
      <c r="I73" s="334"/>
      <c r="J73" s="334">
        <v>253.5</v>
      </c>
      <c r="K73" s="334"/>
    </row>
    <row r="74" spans="1:11" s="327" customFormat="1" ht="12" hidden="1" customHeight="1" collapsed="1">
      <c r="A74" s="331">
        <v>2</v>
      </c>
      <c r="B74" s="331">
        <v>8</v>
      </c>
      <c r="C74" s="331"/>
      <c r="D74" s="331"/>
      <c r="E74" s="331"/>
      <c r="F74" s="331"/>
      <c r="G74" s="330" t="s">
        <v>398</v>
      </c>
      <c r="H74" s="329">
        <v>45</v>
      </c>
      <c r="I74" s="328">
        <f>I75+I79</f>
        <v>0</v>
      </c>
      <c r="J74" s="328">
        <f>J75+J79</f>
        <v>0</v>
      </c>
      <c r="K74" s="328">
        <f>K75+K79</f>
        <v>0</v>
      </c>
    </row>
    <row r="75" spans="1:11" s="307" customFormat="1" ht="12" hidden="1" customHeight="1" collapsed="1">
      <c r="A75" s="340">
        <v>2</v>
      </c>
      <c r="B75" s="340">
        <v>8</v>
      </c>
      <c r="C75" s="340">
        <v>1</v>
      </c>
      <c r="D75" s="340">
        <v>1</v>
      </c>
      <c r="E75" s="340"/>
      <c r="F75" s="340"/>
      <c r="G75" s="338" t="s">
        <v>119</v>
      </c>
      <c r="H75" s="335">
        <v>46</v>
      </c>
      <c r="I75" s="334">
        <f>I76+I77+I78</f>
        <v>0</v>
      </c>
      <c r="J75" s="334">
        <f>J76+J77+J78</f>
        <v>0</v>
      </c>
      <c r="K75" s="334">
        <f>K76+K77+K78</f>
        <v>0</v>
      </c>
    </row>
    <row r="76" spans="1:11" s="307" customFormat="1" ht="12" hidden="1" customHeight="1" collapsed="1">
      <c r="A76" s="340">
        <v>2</v>
      </c>
      <c r="B76" s="340">
        <v>8</v>
      </c>
      <c r="C76" s="340">
        <v>1</v>
      </c>
      <c r="D76" s="340">
        <v>1</v>
      </c>
      <c r="E76" s="340">
        <v>1</v>
      </c>
      <c r="F76" s="340">
        <v>1</v>
      </c>
      <c r="G76" s="338" t="s">
        <v>397</v>
      </c>
      <c r="H76" s="335">
        <v>47</v>
      </c>
      <c r="I76" s="334"/>
      <c r="J76" s="334"/>
      <c r="K76" s="334"/>
    </row>
    <row r="77" spans="1:11" s="307" customFormat="1" ht="12" hidden="1" customHeight="1" collapsed="1">
      <c r="A77" s="340">
        <v>2</v>
      </c>
      <c r="B77" s="340">
        <v>8</v>
      </c>
      <c r="C77" s="340">
        <v>1</v>
      </c>
      <c r="D77" s="340">
        <v>1</v>
      </c>
      <c r="E77" s="340">
        <v>1</v>
      </c>
      <c r="F77" s="340">
        <v>2</v>
      </c>
      <c r="G77" s="338" t="s">
        <v>396</v>
      </c>
      <c r="H77" s="335">
        <v>48</v>
      </c>
      <c r="I77" s="334"/>
      <c r="J77" s="334"/>
      <c r="K77" s="334"/>
    </row>
    <row r="78" spans="1:11" s="307" customFormat="1" ht="12" hidden="1" customHeight="1" collapsed="1">
      <c r="A78" s="340">
        <v>2</v>
      </c>
      <c r="B78" s="340">
        <v>8</v>
      </c>
      <c r="C78" s="340">
        <v>1</v>
      </c>
      <c r="D78" s="340">
        <v>1</v>
      </c>
      <c r="E78" s="340">
        <v>1</v>
      </c>
      <c r="F78" s="340">
        <v>3</v>
      </c>
      <c r="G78" s="336" t="s">
        <v>122</v>
      </c>
      <c r="H78" s="335">
        <v>49</v>
      </c>
      <c r="I78" s="334"/>
      <c r="J78" s="334"/>
      <c r="K78" s="334"/>
    </row>
    <row r="79" spans="1:11" s="307" customFormat="1" ht="12" hidden="1" customHeight="1" collapsed="1">
      <c r="A79" s="340">
        <v>2</v>
      </c>
      <c r="B79" s="340">
        <v>8</v>
      </c>
      <c r="C79" s="340">
        <v>1</v>
      </c>
      <c r="D79" s="340">
        <v>2</v>
      </c>
      <c r="E79" s="340"/>
      <c r="F79" s="340"/>
      <c r="G79" s="338" t="s">
        <v>123</v>
      </c>
      <c r="H79" s="335">
        <v>50</v>
      </c>
      <c r="I79" s="334"/>
      <c r="J79" s="334"/>
      <c r="K79" s="334"/>
    </row>
    <row r="80" spans="1:11" s="327" customFormat="1" ht="36" hidden="1" customHeight="1" collapsed="1">
      <c r="A80" s="339">
        <v>2</v>
      </c>
      <c r="B80" s="339">
        <v>9</v>
      </c>
      <c r="C80" s="339"/>
      <c r="D80" s="339"/>
      <c r="E80" s="339"/>
      <c r="F80" s="339"/>
      <c r="G80" s="330" t="s">
        <v>395</v>
      </c>
      <c r="H80" s="329">
        <v>51</v>
      </c>
      <c r="I80" s="328"/>
      <c r="J80" s="328"/>
      <c r="K80" s="328"/>
    </row>
    <row r="81" spans="1:11" s="327" customFormat="1" ht="48" hidden="1" customHeight="1" collapsed="1">
      <c r="A81" s="331">
        <v>3</v>
      </c>
      <c r="B81" s="331"/>
      <c r="C81" s="331"/>
      <c r="D81" s="331"/>
      <c r="E81" s="331"/>
      <c r="F81" s="331"/>
      <c r="G81" s="330" t="s">
        <v>394</v>
      </c>
      <c r="H81" s="329">
        <v>52</v>
      </c>
      <c r="I81" s="328">
        <f>I82+I88+I89</f>
        <v>0</v>
      </c>
      <c r="J81" s="328">
        <f>J82+J88+J89</f>
        <v>0</v>
      </c>
      <c r="K81" s="328">
        <f>K82+K88+K89</f>
        <v>0</v>
      </c>
    </row>
    <row r="82" spans="1:11" s="327" customFormat="1" ht="24" hidden="1" customHeight="1" collapsed="1">
      <c r="A82" s="331">
        <v>3</v>
      </c>
      <c r="B82" s="331">
        <v>1</v>
      </c>
      <c r="C82" s="331"/>
      <c r="D82" s="331"/>
      <c r="E82" s="331"/>
      <c r="F82" s="331"/>
      <c r="G82" s="330" t="s">
        <v>139</v>
      </c>
      <c r="H82" s="329">
        <v>53</v>
      </c>
      <c r="I82" s="328">
        <f>I83+I84+I85+I86+I87</f>
        <v>0</v>
      </c>
      <c r="J82" s="328">
        <f>J83+J84+J85+J86+J87</f>
        <v>0</v>
      </c>
      <c r="K82" s="328">
        <f>K83+K84+K85+K86+K87</f>
        <v>0</v>
      </c>
    </row>
    <row r="83" spans="1:11" s="307" customFormat="1" ht="24" hidden="1" customHeight="1" collapsed="1">
      <c r="A83" s="337">
        <v>3</v>
      </c>
      <c r="B83" s="337">
        <v>1</v>
      </c>
      <c r="C83" s="337">
        <v>1</v>
      </c>
      <c r="D83" s="333"/>
      <c r="E83" s="333"/>
      <c r="F83" s="333"/>
      <c r="G83" s="338" t="s">
        <v>393</v>
      </c>
      <c r="H83" s="335">
        <v>54</v>
      </c>
      <c r="I83" s="334"/>
      <c r="J83" s="334"/>
      <c r="K83" s="334"/>
    </row>
    <row r="84" spans="1:11" s="307" customFormat="1" ht="12" hidden="1" customHeight="1" collapsed="1">
      <c r="A84" s="337">
        <v>3</v>
      </c>
      <c r="B84" s="337">
        <v>1</v>
      </c>
      <c r="C84" s="337">
        <v>2</v>
      </c>
      <c r="D84" s="337"/>
      <c r="E84" s="333"/>
      <c r="F84" s="333"/>
      <c r="G84" s="336" t="s">
        <v>157</v>
      </c>
      <c r="H84" s="335">
        <v>55</v>
      </c>
      <c r="I84" s="334"/>
      <c r="J84" s="334"/>
      <c r="K84" s="334"/>
    </row>
    <row r="85" spans="1:11" s="307" customFormat="1" ht="12" hidden="1" customHeight="1" collapsed="1">
      <c r="A85" s="337">
        <v>3</v>
      </c>
      <c r="B85" s="337">
        <v>1</v>
      </c>
      <c r="C85" s="337">
        <v>3</v>
      </c>
      <c r="D85" s="337"/>
      <c r="E85" s="337"/>
      <c r="F85" s="337"/>
      <c r="G85" s="336" t="s">
        <v>162</v>
      </c>
      <c r="H85" s="335">
        <v>56</v>
      </c>
      <c r="I85" s="334"/>
      <c r="J85" s="334"/>
      <c r="K85" s="334"/>
    </row>
    <row r="86" spans="1:11" s="307" customFormat="1" ht="12" hidden="1" customHeight="1" collapsed="1">
      <c r="A86" s="337">
        <v>3</v>
      </c>
      <c r="B86" s="337">
        <v>1</v>
      </c>
      <c r="C86" s="337">
        <v>4</v>
      </c>
      <c r="D86" s="337"/>
      <c r="E86" s="337"/>
      <c r="F86" s="337"/>
      <c r="G86" s="336" t="s">
        <v>171</v>
      </c>
      <c r="H86" s="335">
        <v>57</v>
      </c>
      <c r="I86" s="334"/>
      <c r="J86" s="334"/>
      <c r="K86" s="334"/>
    </row>
    <row r="87" spans="1:11" s="307" customFormat="1" ht="24" hidden="1" customHeight="1" collapsed="1">
      <c r="A87" s="337">
        <v>3</v>
      </c>
      <c r="B87" s="337">
        <v>1</v>
      </c>
      <c r="C87" s="337">
        <v>5</v>
      </c>
      <c r="D87" s="337"/>
      <c r="E87" s="337"/>
      <c r="F87" s="337"/>
      <c r="G87" s="336" t="s">
        <v>392</v>
      </c>
      <c r="H87" s="335">
        <v>58</v>
      </c>
      <c r="I87" s="334"/>
      <c r="J87" s="334"/>
      <c r="K87" s="334"/>
    </row>
    <row r="88" spans="1:11" s="327" customFormat="1" ht="24.75" hidden="1" customHeight="1" collapsed="1">
      <c r="A88" s="333">
        <v>3</v>
      </c>
      <c r="B88" s="333">
        <v>2</v>
      </c>
      <c r="C88" s="333"/>
      <c r="D88" s="333"/>
      <c r="E88" s="333"/>
      <c r="F88" s="333"/>
      <c r="G88" s="332" t="s">
        <v>391</v>
      </c>
      <c r="H88" s="329">
        <v>59</v>
      </c>
      <c r="I88" s="328"/>
      <c r="J88" s="328"/>
      <c r="K88" s="328"/>
    </row>
    <row r="89" spans="1:11" s="327" customFormat="1" ht="24" hidden="1" customHeight="1" collapsed="1">
      <c r="A89" s="333">
        <v>3</v>
      </c>
      <c r="B89" s="333">
        <v>3</v>
      </c>
      <c r="C89" s="333"/>
      <c r="D89" s="333"/>
      <c r="E89" s="333"/>
      <c r="F89" s="333"/>
      <c r="G89" s="332" t="s">
        <v>214</v>
      </c>
      <c r="H89" s="329">
        <v>60</v>
      </c>
      <c r="I89" s="328"/>
      <c r="J89" s="328"/>
      <c r="K89" s="328"/>
    </row>
    <row r="90" spans="1:11" s="327" customFormat="1" ht="12" customHeight="1">
      <c r="A90" s="331"/>
      <c r="B90" s="331"/>
      <c r="C90" s="331"/>
      <c r="D90" s="331"/>
      <c r="E90" s="331"/>
      <c r="F90" s="331"/>
      <c r="G90" s="330" t="s">
        <v>390</v>
      </c>
      <c r="H90" s="329">
        <v>61</v>
      </c>
      <c r="I90" s="328">
        <f>I30+I81</f>
        <v>18.5</v>
      </c>
      <c r="J90" s="328">
        <f>J30+J81</f>
        <v>11278.66</v>
      </c>
      <c r="K90" s="328">
        <f>K30+K81</f>
        <v>0</v>
      </c>
    </row>
    <row r="91" spans="1:11" s="307" customFormat="1" ht="9" customHeight="1">
      <c r="A91" s="326"/>
      <c r="B91" s="326"/>
      <c r="C91" s="326"/>
      <c r="D91" s="325"/>
      <c r="E91" s="325"/>
      <c r="F91" s="325"/>
      <c r="G91" s="325"/>
      <c r="H91" s="324"/>
      <c r="I91" s="317"/>
      <c r="J91" s="317"/>
      <c r="K91" s="323"/>
    </row>
    <row r="92" spans="1:11" s="307" customFormat="1" ht="12" customHeight="1">
      <c r="A92" s="317" t="s">
        <v>389</v>
      </c>
      <c r="H92" s="322"/>
      <c r="I92" s="321"/>
    </row>
    <row r="93" spans="1:11" s="307" customFormat="1">
      <c r="H93" s="313"/>
      <c r="I93" s="304"/>
      <c r="J93" s="304"/>
      <c r="K93" s="304"/>
    </row>
    <row r="94" spans="1:11" s="307" customFormat="1">
      <c r="A94" s="314" t="s">
        <v>234</v>
      </c>
      <c r="B94" s="320"/>
      <c r="C94" s="320"/>
      <c r="D94" s="320"/>
      <c r="E94" s="320"/>
      <c r="F94" s="320"/>
      <c r="G94" s="320"/>
      <c r="H94" s="310"/>
      <c r="I94" s="312"/>
      <c r="J94" s="312"/>
      <c r="K94" s="311" t="s">
        <v>235</v>
      </c>
    </row>
    <row r="95" spans="1:11" s="307" customFormat="1" ht="12" customHeight="1">
      <c r="A95" s="412" t="s">
        <v>388</v>
      </c>
      <c r="B95" s="417"/>
      <c r="C95" s="417"/>
      <c r="D95" s="417"/>
      <c r="E95" s="417"/>
      <c r="F95" s="417"/>
      <c r="G95" s="417"/>
      <c r="H95" s="313"/>
      <c r="I95" s="309" t="s">
        <v>237</v>
      </c>
      <c r="J95" s="309"/>
      <c r="K95" s="319" t="s">
        <v>238</v>
      </c>
    </row>
    <row r="96" spans="1:11" s="307" customFormat="1" ht="12" customHeight="1">
      <c r="A96" s="317"/>
      <c r="B96" s="317"/>
      <c r="C96" s="318"/>
      <c r="D96" s="317"/>
      <c r="E96" s="317"/>
      <c r="F96" s="418"/>
      <c r="G96" s="417"/>
      <c r="H96" s="313"/>
      <c r="I96" s="316"/>
      <c r="J96" s="315"/>
      <c r="K96" s="315"/>
    </row>
    <row r="97" spans="1:11" s="307" customFormat="1">
      <c r="A97" s="314" t="s">
        <v>239</v>
      </c>
      <c r="B97" s="314"/>
      <c r="C97" s="314"/>
      <c r="D97" s="314"/>
      <c r="E97" s="314"/>
      <c r="F97" s="314"/>
      <c r="G97" s="314"/>
      <c r="H97" s="313"/>
      <c r="I97" s="312"/>
      <c r="J97" s="312"/>
      <c r="K97" s="311" t="s">
        <v>240</v>
      </c>
    </row>
    <row r="98" spans="1:11" s="307" customFormat="1" ht="24.75" customHeight="1">
      <c r="A98" s="419" t="s">
        <v>387</v>
      </c>
      <c r="B98" s="420"/>
      <c r="C98" s="420"/>
      <c r="D98" s="420"/>
      <c r="E98" s="420"/>
      <c r="F98" s="420"/>
      <c r="G98" s="420"/>
      <c r="H98" s="310"/>
      <c r="I98" s="309" t="s">
        <v>237</v>
      </c>
      <c r="J98" s="308"/>
      <c r="K98" s="308" t="s">
        <v>238</v>
      </c>
    </row>
    <row r="99" spans="1:11" s="305" customFormat="1" ht="12.75" customHeight="1">
      <c r="H99" s="306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11:K11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F4AF-7567-4043-811F-001BBBF925D9}">
  <dimension ref="A1:H57"/>
  <sheetViews>
    <sheetView tabSelected="1" topLeftCell="A7" workbookViewId="0">
      <selection activeCell="D49" sqref="D49"/>
    </sheetView>
  </sheetViews>
  <sheetFormatPr defaultRowHeight="15"/>
  <cols>
    <col min="1" max="1" width="9.140625" style="149"/>
    <col min="2" max="2" width="26.7109375" style="149" customWidth="1"/>
    <col min="3" max="16384" width="9.140625" style="149"/>
  </cols>
  <sheetData>
    <row r="1" spans="1:8">
      <c r="A1" s="148"/>
      <c r="B1" s="148"/>
      <c r="C1" s="148"/>
      <c r="D1" s="148"/>
      <c r="E1" s="148"/>
      <c r="F1" s="148"/>
      <c r="G1" s="148"/>
      <c r="H1" s="148"/>
    </row>
    <row r="2" spans="1:8">
      <c r="A2" s="148"/>
      <c r="B2" s="148"/>
      <c r="C2" s="148"/>
      <c r="D2" s="148"/>
      <c r="E2" s="430" t="s">
        <v>244</v>
      </c>
      <c r="F2" s="430"/>
      <c r="G2" s="430"/>
      <c r="H2" s="430"/>
    </row>
    <row r="3" spans="1:8">
      <c r="A3" s="150"/>
      <c r="B3" s="148"/>
      <c r="C3" s="148"/>
      <c r="D3" s="148"/>
      <c r="E3" s="430" t="s">
        <v>245</v>
      </c>
      <c r="F3" s="430"/>
      <c r="G3" s="430"/>
      <c r="H3" s="430"/>
    </row>
    <row r="4" spans="1:8">
      <c r="A4" s="148"/>
      <c r="B4" s="148"/>
      <c r="C4" s="148"/>
      <c r="D4" s="148"/>
      <c r="E4" s="430" t="s">
        <v>246</v>
      </c>
      <c r="F4" s="430"/>
      <c r="G4" s="430"/>
      <c r="H4" s="430"/>
    </row>
    <row r="5" spans="1:8">
      <c r="A5" s="148"/>
      <c r="B5" s="148"/>
      <c r="C5" s="148"/>
      <c r="D5" s="148"/>
      <c r="E5" s="430" t="s">
        <v>247</v>
      </c>
      <c r="F5" s="430"/>
      <c r="G5" s="430"/>
      <c r="H5" s="430"/>
    </row>
    <row r="6" spans="1:8">
      <c r="A6" s="148"/>
      <c r="B6" s="148"/>
      <c r="C6" s="148"/>
      <c r="D6" s="148"/>
      <c r="E6" s="430" t="s">
        <v>248</v>
      </c>
      <c r="F6" s="430"/>
      <c r="G6" s="430"/>
      <c r="H6" s="430"/>
    </row>
    <row r="7" spans="1:8">
      <c r="A7" s="148"/>
      <c r="B7" s="148"/>
      <c r="C7" s="148"/>
      <c r="D7" s="148"/>
      <c r="E7" s="148"/>
      <c r="F7" s="151"/>
      <c r="G7" s="151"/>
      <c r="H7" s="151"/>
    </row>
    <row r="8" spans="1:8">
      <c r="A8" s="148"/>
      <c r="B8" s="152" t="s">
        <v>249</v>
      </c>
      <c r="C8" s="148"/>
      <c r="D8" s="148"/>
      <c r="E8" s="148"/>
      <c r="F8" s="148"/>
      <c r="G8" s="148"/>
      <c r="H8" s="148"/>
    </row>
    <row r="9" spans="1:8">
      <c r="A9" s="428" t="s">
        <v>250</v>
      </c>
      <c r="B9" s="429"/>
      <c r="C9" s="428"/>
      <c r="D9" s="428"/>
      <c r="E9" s="153"/>
      <c r="F9" s="153"/>
      <c r="G9" s="153"/>
      <c r="H9" s="153"/>
    </row>
    <row r="10" spans="1:8">
      <c r="A10" s="148"/>
      <c r="B10" s="148"/>
      <c r="C10" s="148"/>
      <c r="D10" s="148"/>
      <c r="E10" s="148"/>
      <c r="F10" s="148"/>
      <c r="G10" s="148"/>
      <c r="H10" s="148"/>
    </row>
    <row r="11" spans="1:8">
      <c r="A11" s="431" t="s">
        <v>303</v>
      </c>
      <c r="B11" s="431"/>
      <c r="C11" s="431"/>
      <c r="D11" s="431"/>
      <c r="E11" s="431"/>
      <c r="F11" s="431"/>
      <c r="G11" s="431"/>
      <c r="H11" s="431"/>
    </row>
    <row r="12" spans="1:8">
      <c r="A12" s="148"/>
      <c r="B12" s="150"/>
      <c r="C12" s="150"/>
      <c r="D12" s="150"/>
      <c r="E12" s="150"/>
      <c r="F12" s="150"/>
      <c r="G12" s="150"/>
      <c r="H12" s="150"/>
    </row>
    <row r="13" spans="1:8">
      <c r="A13" s="148"/>
      <c r="B13" s="148"/>
      <c r="C13" s="148"/>
      <c r="D13" s="148"/>
      <c r="E13" s="148"/>
      <c r="F13" s="432" t="s">
        <v>251</v>
      </c>
      <c r="G13" s="432"/>
      <c r="H13" s="432"/>
    </row>
    <row r="14" spans="1:8">
      <c r="A14" s="148"/>
      <c r="B14" s="148"/>
      <c r="C14" s="433"/>
      <c r="D14" s="433"/>
      <c r="E14" s="433"/>
      <c r="F14" s="150"/>
      <c r="G14" s="434" t="s">
        <v>252</v>
      </c>
      <c r="H14" s="434"/>
    </row>
    <row r="15" spans="1:8">
      <c r="A15" s="435" t="s">
        <v>34</v>
      </c>
      <c r="B15" s="435" t="s">
        <v>35</v>
      </c>
      <c r="C15" s="438" t="s">
        <v>253</v>
      </c>
      <c r="D15" s="441" t="s">
        <v>254</v>
      </c>
      <c r="E15" s="441"/>
      <c r="F15" s="441"/>
      <c r="G15" s="441"/>
      <c r="H15" s="441"/>
    </row>
    <row r="16" spans="1:8">
      <c r="A16" s="436"/>
      <c r="B16" s="436"/>
      <c r="C16" s="439"/>
      <c r="D16" s="442" t="s">
        <v>255</v>
      </c>
      <c r="E16" s="442" t="s">
        <v>256</v>
      </c>
      <c r="F16" s="442" t="s">
        <v>257</v>
      </c>
      <c r="G16" s="442" t="s">
        <v>258</v>
      </c>
      <c r="H16" s="442" t="s">
        <v>259</v>
      </c>
    </row>
    <row r="17" spans="1:8">
      <c r="A17" s="436"/>
      <c r="B17" s="436"/>
      <c r="C17" s="439"/>
      <c r="D17" s="442"/>
      <c r="E17" s="442"/>
      <c r="F17" s="442"/>
      <c r="G17" s="442"/>
      <c r="H17" s="443"/>
    </row>
    <row r="18" spans="1:8">
      <c r="A18" s="436"/>
      <c r="B18" s="436"/>
      <c r="C18" s="439"/>
      <c r="D18" s="442"/>
      <c r="E18" s="442"/>
      <c r="F18" s="442"/>
      <c r="G18" s="442"/>
      <c r="H18" s="443"/>
    </row>
    <row r="19" spans="1:8" ht="15" customHeight="1">
      <c r="A19" s="437"/>
      <c r="B19" s="437"/>
      <c r="C19" s="440"/>
      <c r="D19" s="154" t="s">
        <v>26</v>
      </c>
      <c r="E19" s="154" t="s">
        <v>260</v>
      </c>
      <c r="F19" s="154" t="s">
        <v>243</v>
      </c>
      <c r="G19" s="154" t="s">
        <v>261</v>
      </c>
      <c r="H19" s="155" t="s">
        <v>262</v>
      </c>
    </row>
    <row r="20" spans="1:8" ht="15" customHeight="1">
      <c r="A20" s="156" t="s">
        <v>263</v>
      </c>
      <c r="B20" s="157" t="s">
        <v>46</v>
      </c>
      <c r="C20" s="158">
        <f t="shared" ref="C20:C35" si="0">(D20+E20+F20+G20+H20)</f>
        <v>10953.92</v>
      </c>
      <c r="D20" s="159">
        <v>7189.79</v>
      </c>
      <c r="E20" s="159"/>
      <c r="F20" s="159">
        <v>3764.13</v>
      </c>
      <c r="G20" s="159"/>
      <c r="H20" s="159"/>
    </row>
    <row r="21" spans="1:8" ht="15" customHeight="1">
      <c r="A21" s="156"/>
      <c r="B21" s="157" t="s">
        <v>264</v>
      </c>
      <c r="C21" s="158">
        <f t="shared" si="0"/>
        <v>0</v>
      </c>
      <c r="D21" s="159"/>
      <c r="E21" s="159"/>
      <c r="F21" s="159"/>
      <c r="G21" s="159"/>
      <c r="H21" s="159"/>
    </row>
    <row r="22" spans="1:8" ht="15" customHeight="1">
      <c r="A22" s="156"/>
      <c r="B22" s="157" t="s">
        <v>265</v>
      </c>
      <c r="C22" s="158">
        <f t="shared" si="0"/>
        <v>3980.5600000000004</v>
      </c>
      <c r="D22" s="159">
        <v>2132.0700000000002</v>
      </c>
      <c r="E22" s="159"/>
      <c r="F22" s="159">
        <v>1848.49</v>
      </c>
      <c r="G22" s="159"/>
      <c r="H22" s="159"/>
    </row>
    <row r="23" spans="1:8" ht="15" customHeight="1">
      <c r="A23" s="156" t="s">
        <v>266</v>
      </c>
      <c r="B23" s="157" t="s">
        <v>267</v>
      </c>
      <c r="C23" s="158">
        <f t="shared" si="0"/>
        <v>40.659999999999997</v>
      </c>
      <c r="D23" s="159">
        <v>18.28</v>
      </c>
      <c r="E23" s="159"/>
      <c r="F23" s="159">
        <v>22.38</v>
      </c>
      <c r="G23" s="159"/>
      <c r="H23" s="159"/>
    </row>
    <row r="24" spans="1:8" ht="15" customHeight="1">
      <c r="A24" s="156" t="s">
        <v>268</v>
      </c>
      <c r="B24" s="157" t="s">
        <v>269</v>
      </c>
      <c r="C24" s="158">
        <f t="shared" si="0"/>
        <v>30.58</v>
      </c>
      <c r="D24" s="159">
        <f>(D25+D26+D27+D28+D29+D30+D31+D32+D33+D34+D35+D41+D42+D43)</f>
        <v>30.58</v>
      </c>
      <c r="E24" s="159">
        <f>(E25+E26+E27+E28+E29+E30+E31+E32+E33+E34+E35+E41+E42+E43)</f>
        <v>0</v>
      </c>
      <c r="F24" s="159">
        <f>(F25+F26+F27+F28+F29+F30+F31+F32+F33+F34+F35+F41+F42+F43)</f>
        <v>0</v>
      </c>
      <c r="G24" s="159">
        <f>(G25+G26+G27+G28+G29+G30+G31+G32+G33+G34+G35+G41+G42+G43)</f>
        <v>0</v>
      </c>
      <c r="H24" s="159">
        <f>(H25+H26+H27+H28+H29+H30+H31+H32+H33+H34+H35+H41+H42+H43)</f>
        <v>0</v>
      </c>
    </row>
    <row r="25" spans="1:8" ht="15.75" hidden="1" customHeight="1">
      <c r="A25" s="156" t="s">
        <v>270</v>
      </c>
      <c r="B25" s="160" t="s">
        <v>51</v>
      </c>
      <c r="C25" s="158">
        <f t="shared" si="0"/>
        <v>0</v>
      </c>
      <c r="D25" s="159"/>
      <c r="E25" s="159"/>
      <c r="F25" s="159"/>
      <c r="G25" s="159"/>
      <c r="H25" s="159"/>
    </row>
    <row r="26" spans="1:8" ht="15.75" hidden="1" customHeight="1">
      <c r="A26" s="161" t="s">
        <v>271</v>
      </c>
      <c r="B26" s="160" t="s">
        <v>272</v>
      </c>
      <c r="C26" s="162">
        <f t="shared" si="0"/>
        <v>0</v>
      </c>
      <c r="D26" s="163"/>
      <c r="E26" s="163"/>
      <c r="F26" s="163"/>
      <c r="G26" s="163"/>
      <c r="H26" s="163"/>
    </row>
    <row r="27" spans="1:8" ht="15.75" customHeight="1">
      <c r="A27" s="161" t="s">
        <v>273</v>
      </c>
      <c r="B27" s="160" t="s">
        <v>274</v>
      </c>
      <c r="C27" s="162">
        <f t="shared" si="0"/>
        <v>0</v>
      </c>
      <c r="D27" s="163"/>
      <c r="E27" s="163"/>
      <c r="F27" s="163"/>
      <c r="G27" s="163"/>
      <c r="H27" s="163"/>
    </row>
    <row r="28" spans="1:8" ht="15.75" hidden="1" customHeight="1">
      <c r="A28" s="161" t="s">
        <v>275</v>
      </c>
      <c r="B28" s="160" t="s">
        <v>276</v>
      </c>
      <c r="C28" s="162">
        <f t="shared" si="0"/>
        <v>0</v>
      </c>
      <c r="D28" s="163"/>
      <c r="E28" s="163"/>
      <c r="F28" s="163"/>
      <c r="G28" s="163"/>
      <c r="H28" s="163"/>
    </row>
    <row r="29" spans="1:8" ht="15.75" hidden="1" customHeight="1">
      <c r="A29" s="156" t="s">
        <v>277</v>
      </c>
      <c r="B29" s="160" t="s">
        <v>278</v>
      </c>
      <c r="C29" s="158">
        <f t="shared" si="0"/>
        <v>0</v>
      </c>
      <c r="D29" s="159"/>
      <c r="E29" s="159"/>
      <c r="F29" s="159"/>
      <c r="G29" s="159"/>
      <c r="H29" s="159"/>
    </row>
    <row r="30" spans="1:8" ht="15.75" hidden="1" customHeight="1">
      <c r="A30" s="156" t="s">
        <v>279</v>
      </c>
      <c r="B30" s="160" t="s">
        <v>56</v>
      </c>
      <c r="C30" s="158">
        <f t="shared" si="0"/>
        <v>0</v>
      </c>
      <c r="D30" s="159"/>
      <c r="E30" s="159"/>
      <c r="F30" s="159"/>
      <c r="G30" s="159"/>
      <c r="H30" s="159"/>
    </row>
    <row r="31" spans="1:8" ht="15.75" hidden="1" customHeight="1">
      <c r="A31" s="156" t="s">
        <v>280</v>
      </c>
      <c r="B31" s="160" t="s">
        <v>57</v>
      </c>
      <c r="C31" s="158">
        <f t="shared" si="0"/>
        <v>0</v>
      </c>
      <c r="D31" s="159"/>
      <c r="E31" s="159"/>
      <c r="F31" s="159"/>
      <c r="G31" s="159"/>
      <c r="H31" s="159"/>
    </row>
    <row r="32" spans="1:8" ht="15.75" hidden="1" customHeight="1">
      <c r="A32" s="156" t="s">
        <v>281</v>
      </c>
      <c r="B32" s="164" t="s">
        <v>282</v>
      </c>
      <c r="C32" s="158">
        <f t="shared" si="0"/>
        <v>0</v>
      </c>
      <c r="D32" s="159"/>
      <c r="E32" s="159"/>
      <c r="F32" s="159"/>
      <c r="G32" s="159"/>
      <c r="H32" s="159"/>
    </row>
    <row r="33" spans="1:8" ht="15.75" hidden="1" customHeight="1">
      <c r="A33" s="156" t="s">
        <v>283</v>
      </c>
      <c r="B33" s="160" t="s">
        <v>284</v>
      </c>
      <c r="C33" s="158">
        <f t="shared" si="0"/>
        <v>0</v>
      </c>
      <c r="D33" s="159"/>
      <c r="E33" s="159"/>
      <c r="F33" s="159"/>
      <c r="G33" s="159"/>
      <c r="H33" s="159"/>
    </row>
    <row r="34" spans="1:8" ht="15.75" customHeight="1">
      <c r="A34" s="156" t="s">
        <v>285</v>
      </c>
      <c r="B34" s="160" t="s">
        <v>60</v>
      </c>
      <c r="C34" s="158">
        <f t="shared" si="0"/>
        <v>0.57999999999999996</v>
      </c>
      <c r="D34" s="159">
        <v>0.57999999999999996</v>
      </c>
      <c r="E34" s="159"/>
      <c r="F34" s="159"/>
      <c r="G34" s="159"/>
      <c r="H34" s="159"/>
    </row>
    <row r="35" spans="1:8" ht="15.75" hidden="1" customHeight="1">
      <c r="A35" s="156" t="s">
        <v>286</v>
      </c>
      <c r="B35" s="160" t="s">
        <v>62</v>
      </c>
      <c r="C35" s="158">
        <f t="shared" si="0"/>
        <v>0</v>
      </c>
      <c r="D35" s="159"/>
      <c r="E35" s="159"/>
      <c r="F35" s="159">
        <f>(F37+F38+F39+F40)</f>
        <v>0</v>
      </c>
      <c r="G35" s="159">
        <f>(G37+G38+G39+G40)</f>
        <v>0</v>
      </c>
      <c r="H35" s="159">
        <f>(H37+H38+H39+H40)</f>
        <v>0</v>
      </c>
    </row>
    <row r="36" spans="1:8" ht="15.75" hidden="1" customHeight="1">
      <c r="A36" s="156"/>
      <c r="B36" s="157" t="s">
        <v>264</v>
      </c>
      <c r="C36" s="158"/>
      <c r="D36" s="159"/>
      <c r="E36" s="159"/>
      <c r="F36" s="159"/>
      <c r="G36" s="159"/>
      <c r="H36" s="159"/>
    </row>
    <row r="37" spans="1:8" ht="15.75" hidden="1" customHeight="1">
      <c r="A37" s="156"/>
      <c r="B37" s="160" t="s">
        <v>287</v>
      </c>
      <c r="C37" s="158">
        <f t="shared" ref="C37:C45" si="1">(D37+E37+F37+G37+H37)</f>
        <v>0</v>
      </c>
      <c r="D37" s="159"/>
      <c r="E37" s="159"/>
      <c r="F37" s="159"/>
      <c r="G37" s="159"/>
      <c r="H37" s="159"/>
    </row>
    <row r="38" spans="1:8" ht="15.75" hidden="1" customHeight="1">
      <c r="A38" s="156"/>
      <c r="B38" s="160" t="s">
        <v>288</v>
      </c>
      <c r="C38" s="158">
        <f t="shared" si="1"/>
        <v>0</v>
      </c>
      <c r="D38" s="159"/>
      <c r="E38" s="159"/>
      <c r="F38" s="159"/>
      <c r="G38" s="159"/>
      <c r="H38" s="159"/>
    </row>
    <row r="39" spans="1:8" ht="15.75" hidden="1" customHeight="1">
      <c r="A39" s="156"/>
      <c r="B39" s="160" t="s">
        <v>289</v>
      </c>
      <c r="C39" s="158">
        <f t="shared" si="1"/>
        <v>0</v>
      </c>
      <c r="D39" s="159"/>
      <c r="E39" s="159"/>
      <c r="F39" s="159"/>
      <c r="G39" s="159"/>
      <c r="H39" s="159"/>
    </row>
    <row r="40" spans="1:8" ht="15.75" hidden="1" customHeight="1">
      <c r="A40" s="156"/>
      <c r="B40" s="160" t="s">
        <v>290</v>
      </c>
      <c r="C40" s="158">
        <f t="shared" si="1"/>
        <v>0</v>
      </c>
      <c r="D40" s="159"/>
      <c r="E40" s="159"/>
      <c r="F40" s="159"/>
      <c r="G40" s="159"/>
      <c r="H40" s="159"/>
    </row>
    <row r="41" spans="1:8" ht="15.75" customHeight="1">
      <c r="A41" s="156" t="s">
        <v>291</v>
      </c>
      <c r="B41" s="160" t="s">
        <v>63</v>
      </c>
      <c r="C41" s="158">
        <f t="shared" si="1"/>
        <v>30</v>
      </c>
      <c r="D41" s="159">
        <v>30</v>
      </c>
      <c r="E41" s="159"/>
      <c r="F41" s="159"/>
      <c r="G41" s="159"/>
      <c r="H41" s="159"/>
    </row>
    <row r="42" spans="1:8" ht="15.75" hidden="1" customHeight="1">
      <c r="A42" s="156" t="s">
        <v>292</v>
      </c>
      <c r="B42" s="160" t="s">
        <v>64</v>
      </c>
      <c r="C42" s="158">
        <f t="shared" si="1"/>
        <v>0</v>
      </c>
      <c r="D42" s="159"/>
      <c r="E42" s="159"/>
      <c r="F42" s="159"/>
      <c r="G42" s="159"/>
      <c r="H42" s="159"/>
    </row>
    <row r="43" spans="1:8" ht="15.75" hidden="1" customHeight="1">
      <c r="A43" s="156" t="s">
        <v>293</v>
      </c>
      <c r="B43" s="160" t="s">
        <v>65</v>
      </c>
      <c r="C43" s="158">
        <f t="shared" si="1"/>
        <v>0</v>
      </c>
      <c r="D43" s="159"/>
      <c r="E43" s="159"/>
      <c r="F43" s="159"/>
      <c r="G43" s="159"/>
      <c r="H43" s="159"/>
    </row>
    <row r="44" spans="1:8" ht="15.75" hidden="1" customHeight="1">
      <c r="A44" s="156" t="s">
        <v>294</v>
      </c>
      <c r="B44" s="157"/>
      <c r="C44" s="158">
        <f t="shared" si="1"/>
        <v>0</v>
      </c>
      <c r="D44" s="159"/>
      <c r="E44" s="159"/>
      <c r="F44" s="159"/>
      <c r="G44" s="159"/>
      <c r="H44" s="159"/>
    </row>
    <row r="45" spans="1:8" ht="15.75" customHeight="1">
      <c r="A45" s="156" t="s">
        <v>295</v>
      </c>
      <c r="B45" s="157" t="s">
        <v>296</v>
      </c>
      <c r="C45" s="158">
        <f t="shared" si="1"/>
        <v>253.5</v>
      </c>
      <c r="D45" s="159">
        <f>D47+D48</f>
        <v>253.5</v>
      </c>
      <c r="E45" s="159">
        <f t="shared" ref="E45:H45" si="2">E47+E48</f>
        <v>0</v>
      </c>
      <c r="F45" s="159">
        <f t="shared" si="2"/>
        <v>0</v>
      </c>
      <c r="G45" s="159">
        <f t="shared" si="2"/>
        <v>0</v>
      </c>
      <c r="H45" s="159">
        <f t="shared" si="2"/>
        <v>0</v>
      </c>
    </row>
    <row r="46" spans="1:8" ht="15.75" customHeight="1">
      <c r="A46" s="156"/>
      <c r="B46" s="157" t="s">
        <v>264</v>
      </c>
      <c r="C46" s="158"/>
      <c r="D46" s="159"/>
      <c r="E46" s="159"/>
      <c r="F46" s="159"/>
      <c r="G46" s="159"/>
      <c r="H46" s="159"/>
    </row>
    <row r="47" spans="1:8" ht="15.75" hidden="1" customHeight="1">
      <c r="A47" s="156"/>
      <c r="B47" s="157" t="s">
        <v>297</v>
      </c>
      <c r="C47" s="158"/>
      <c r="D47" s="159"/>
      <c r="E47" s="159"/>
      <c r="F47" s="159"/>
      <c r="G47" s="159"/>
      <c r="H47" s="159"/>
    </row>
    <row r="48" spans="1:8" ht="15.75" customHeight="1">
      <c r="A48" s="156"/>
      <c r="B48" s="157" t="s">
        <v>298</v>
      </c>
      <c r="C48" s="158"/>
      <c r="D48" s="159">
        <v>253.5</v>
      </c>
      <c r="E48" s="159"/>
      <c r="F48" s="159"/>
      <c r="G48" s="159"/>
      <c r="H48" s="159"/>
    </row>
    <row r="49" spans="1:8" ht="15.75" customHeight="1">
      <c r="A49" s="156"/>
      <c r="B49" s="157"/>
      <c r="C49" s="158">
        <f>(D49+E49+F49+G49+H49)</f>
        <v>0</v>
      </c>
      <c r="D49" s="159"/>
      <c r="E49" s="159"/>
      <c r="F49" s="159"/>
      <c r="G49" s="159"/>
      <c r="H49" s="159"/>
    </row>
    <row r="50" spans="1:8" ht="15.75" customHeight="1">
      <c r="A50" s="165"/>
      <c r="B50" s="166" t="s">
        <v>299</v>
      </c>
      <c r="C50" s="158">
        <f>(D50+E50+F50+G50+H50)</f>
        <v>11278.66</v>
      </c>
      <c r="D50" s="158">
        <f>(D20+D23+D24+D44+D45+D49)</f>
        <v>7492.15</v>
      </c>
      <c r="E50" s="158">
        <f>(E20+E23+E24+E44+E45+E49)</f>
        <v>0</v>
      </c>
      <c r="F50" s="158">
        <f>(F20+F23+F24+F44+F45+F49)</f>
        <v>3786.51</v>
      </c>
      <c r="G50" s="158">
        <f>(G20+G23+G24+G44+G45+G49)</f>
        <v>0</v>
      </c>
      <c r="H50" s="158">
        <f>(H20+H23+H24+H44+H45+H49)</f>
        <v>0</v>
      </c>
    </row>
    <row r="51" spans="1:8" ht="15.75" customHeight="1">
      <c r="A51" s="148"/>
      <c r="B51" s="148"/>
      <c r="C51" s="148"/>
      <c r="D51" s="148"/>
      <c r="E51" s="148"/>
      <c r="F51" s="148"/>
      <c r="G51" s="148"/>
      <c r="H51" s="148"/>
    </row>
    <row r="52" spans="1:8">
      <c r="A52" s="148" t="s">
        <v>234</v>
      </c>
      <c r="B52" s="148"/>
      <c r="C52" s="444"/>
      <c r="D52" s="444"/>
      <c r="E52" s="148"/>
      <c r="F52" s="444" t="s">
        <v>235</v>
      </c>
      <c r="G52" s="444"/>
      <c r="H52" s="444"/>
    </row>
    <row r="53" spans="1:8">
      <c r="A53" s="148"/>
      <c r="B53" s="148"/>
      <c r="C53" s="429" t="s">
        <v>300</v>
      </c>
      <c r="D53" s="429"/>
      <c r="E53" s="428" t="s">
        <v>301</v>
      </c>
      <c r="F53" s="428"/>
      <c r="G53" s="428"/>
      <c r="H53" s="428"/>
    </row>
    <row r="54" spans="1:8">
      <c r="A54" s="148"/>
      <c r="B54" s="148"/>
      <c r="C54" s="153"/>
      <c r="D54" s="153"/>
      <c r="E54" s="153"/>
      <c r="F54" s="153"/>
      <c r="G54" s="153"/>
      <c r="H54" s="153"/>
    </row>
    <row r="55" spans="1:8">
      <c r="A55" s="430" t="s">
        <v>302</v>
      </c>
      <c r="B55" s="430"/>
      <c r="C55" s="444"/>
      <c r="D55" s="444"/>
      <c r="E55" s="148"/>
      <c r="F55" s="444" t="s">
        <v>240</v>
      </c>
      <c r="G55" s="444"/>
      <c r="H55" s="444"/>
    </row>
    <row r="56" spans="1:8">
      <c r="A56" s="148"/>
      <c r="B56" s="148"/>
      <c r="C56" s="429" t="s">
        <v>300</v>
      </c>
      <c r="D56" s="429"/>
      <c r="E56" s="428" t="s">
        <v>301</v>
      </c>
      <c r="F56" s="428"/>
      <c r="G56" s="428"/>
      <c r="H56" s="428"/>
    </row>
    <row r="57" spans="1:8">
      <c r="A57" s="148"/>
      <c r="B57" s="148"/>
      <c r="C57" s="148"/>
      <c r="D57" s="148"/>
      <c r="E57" s="148"/>
      <c r="F57" s="148"/>
      <c r="G57" s="148"/>
      <c r="H57" s="148"/>
    </row>
  </sheetData>
  <mergeCells count="28">
    <mergeCell ref="F52:H52"/>
    <mergeCell ref="A55:B55"/>
    <mergeCell ref="C55:D55"/>
    <mergeCell ref="F55:H55"/>
    <mergeCell ref="C56:D56"/>
    <mergeCell ref="E56:H56"/>
    <mergeCell ref="C53:D53"/>
    <mergeCell ref="E53:H53"/>
    <mergeCell ref="C52:D52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3C9E-A6F9-4A75-B202-6785F7AA2F4F}">
  <dimension ref="A1:S49"/>
  <sheetViews>
    <sheetView workbookViewId="0">
      <selection activeCell="G27" sqref="G27"/>
    </sheetView>
  </sheetViews>
  <sheetFormatPr defaultRowHeight="15"/>
  <cols>
    <col min="1" max="1" width="27.42578125" style="149" customWidth="1"/>
    <col min="2" max="7" width="6.140625" style="149" customWidth="1"/>
    <col min="8" max="8" width="6.85546875" style="149" customWidth="1"/>
    <col min="9" max="11" width="6.140625" style="149" customWidth="1"/>
    <col min="12" max="12" width="8.42578125" style="149" customWidth="1"/>
    <col min="13" max="13" width="6.85546875" style="149" customWidth="1"/>
    <col min="14" max="18" width="6.140625" style="149" customWidth="1"/>
    <col min="19" max="19" width="8.7109375" style="149" customWidth="1"/>
    <col min="20" max="16384" width="9.140625" style="149"/>
  </cols>
  <sheetData>
    <row r="1" spans="1:19" ht="12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446" t="s">
        <v>304</v>
      </c>
      <c r="O1" s="446"/>
      <c r="P1" s="446"/>
      <c r="Q1" s="446"/>
      <c r="R1" s="446"/>
      <c r="S1" s="446"/>
    </row>
    <row r="2" spans="1:19" ht="12" customHeight="1">
      <c r="A2" s="167"/>
      <c r="B2" s="447" t="s">
        <v>305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6"/>
      <c r="O2" s="446"/>
      <c r="P2" s="446"/>
      <c r="Q2" s="446"/>
      <c r="R2" s="446"/>
      <c r="S2" s="446"/>
    </row>
    <row r="3" spans="1:19" ht="12" customHeight="1">
      <c r="A3" s="167"/>
      <c r="B3" s="167"/>
      <c r="C3" s="167"/>
      <c r="D3" s="167"/>
      <c r="E3" s="167"/>
      <c r="F3" s="167"/>
      <c r="G3" s="167"/>
      <c r="H3" s="167" t="s">
        <v>306</v>
      </c>
      <c r="I3" s="168"/>
      <c r="J3" s="168"/>
      <c r="K3" s="168"/>
      <c r="L3" s="168"/>
      <c r="M3" s="168"/>
      <c r="N3" s="169"/>
      <c r="O3" s="169"/>
      <c r="P3" s="169"/>
      <c r="Q3" s="169"/>
      <c r="R3" s="169"/>
      <c r="S3" s="169"/>
    </row>
    <row r="4" spans="1:19" ht="5.25" customHeight="1">
      <c r="A4" s="167"/>
      <c r="B4" s="167"/>
      <c r="C4" s="167"/>
      <c r="D4" s="167"/>
      <c r="E4" s="167"/>
      <c r="F4" s="167"/>
      <c r="G4" s="167"/>
      <c r="H4" s="167"/>
      <c r="I4" s="168"/>
      <c r="J4" s="168"/>
      <c r="K4" s="168"/>
      <c r="L4" s="168"/>
      <c r="M4" s="168"/>
      <c r="N4" s="169"/>
      <c r="O4" s="169"/>
      <c r="P4" s="169"/>
      <c r="Q4" s="169"/>
      <c r="R4" s="169"/>
      <c r="S4" s="169"/>
    </row>
    <row r="5" spans="1:19" ht="12" customHeight="1">
      <c r="A5" s="448" t="s">
        <v>354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</row>
    <row r="6" spans="1:19" ht="7.5" customHeight="1">
      <c r="A6" s="170"/>
      <c r="B6" s="170"/>
      <c r="C6" s="170"/>
      <c r="D6" s="170"/>
      <c r="E6" s="170"/>
      <c r="F6" s="170"/>
      <c r="G6" s="170"/>
      <c r="H6" s="170"/>
      <c r="I6" s="170"/>
      <c r="J6" s="449"/>
      <c r="K6" s="449"/>
      <c r="L6" s="449"/>
      <c r="M6" s="449"/>
      <c r="N6" s="170"/>
      <c r="O6" s="170"/>
      <c r="P6" s="170"/>
      <c r="Q6" s="170"/>
      <c r="R6" s="170"/>
      <c r="S6" s="170"/>
    </row>
    <row r="7" spans="1:19" ht="12" customHeight="1">
      <c r="A7" s="171"/>
      <c r="B7" s="171"/>
      <c r="C7" s="171"/>
      <c r="D7" s="449" t="s">
        <v>355</v>
      </c>
      <c r="E7" s="449"/>
      <c r="F7" s="449"/>
      <c r="G7" s="449"/>
      <c r="H7" s="449"/>
      <c r="I7" s="449"/>
      <c r="J7" s="449"/>
      <c r="K7" s="449"/>
      <c r="L7" s="449"/>
      <c r="M7" s="172"/>
      <c r="N7" s="171"/>
      <c r="O7" s="171"/>
      <c r="P7" s="171"/>
      <c r="Q7" s="171"/>
      <c r="R7" s="171"/>
      <c r="S7" s="171"/>
    </row>
    <row r="8" spans="1:19" ht="6.75" customHeight="1">
      <c r="A8" s="171"/>
      <c r="B8" s="171"/>
      <c r="C8" s="171"/>
      <c r="D8" s="171"/>
      <c r="E8" s="450" t="s">
        <v>307</v>
      </c>
      <c r="F8" s="450"/>
      <c r="G8" s="450"/>
      <c r="H8" s="450"/>
      <c r="I8" s="450"/>
      <c r="J8" s="450"/>
      <c r="K8" s="450"/>
      <c r="L8" s="450"/>
      <c r="M8" s="172"/>
      <c r="N8" s="171"/>
      <c r="O8" s="171"/>
      <c r="P8" s="171"/>
      <c r="Q8" s="171"/>
      <c r="R8" s="171"/>
      <c r="S8" s="171"/>
    </row>
    <row r="9" spans="1:19" ht="3" hidden="1" customHeight="1">
      <c r="A9" s="173"/>
      <c r="B9" s="174"/>
      <c r="C9" s="174"/>
      <c r="D9" s="174"/>
      <c r="E9" s="174"/>
      <c r="F9" s="174"/>
      <c r="G9" s="174"/>
      <c r="H9" s="175"/>
      <c r="I9" s="175"/>
      <c r="J9" s="451"/>
      <c r="K9" s="451"/>
      <c r="L9" s="167"/>
      <c r="M9" s="167"/>
      <c r="N9" s="171"/>
      <c r="O9" s="171"/>
      <c r="P9" s="171"/>
      <c r="Q9" s="171"/>
      <c r="R9" s="171"/>
      <c r="S9" s="171"/>
    </row>
    <row r="10" spans="1:19" ht="12" hidden="1" customHeight="1">
      <c r="A10" s="175"/>
      <c r="B10" s="452" t="s">
        <v>308</v>
      </c>
      <c r="C10" s="453"/>
      <c r="D10" s="176" t="s">
        <v>309</v>
      </c>
      <c r="E10" s="177"/>
      <c r="F10" s="178"/>
      <c r="G10" s="178"/>
      <c r="H10" s="175"/>
      <c r="I10" s="175"/>
      <c r="J10" s="454"/>
      <c r="K10" s="454"/>
      <c r="L10" s="167"/>
      <c r="M10" s="167"/>
      <c r="N10" s="167"/>
      <c r="O10" s="167"/>
      <c r="P10" s="167"/>
      <c r="Q10" s="179"/>
      <c r="R10" s="179"/>
      <c r="S10" s="179"/>
    </row>
    <row r="11" spans="1:19" ht="12" hidden="1" customHeight="1">
      <c r="A11" s="180" t="s">
        <v>310</v>
      </c>
      <c r="B11" s="181" t="s">
        <v>311</v>
      </c>
      <c r="C11" s="181" t="s">
        <v>312</v>
      </c>
      <c r="D11" s="182" t="s">
        <v>313</v>
      </c>
      <c r="E11" s="183" t="s">
        <v>314</v>
      </c>
      <c r="F11" s="184"/>
      <c r="G11" s="178"/>
      <c r="H11" s="175"/>
      <c r="I11" s="175"/>
      <c r="J11" s="185"/>
      <c r="K11" s="185"/>
      <c r="L11" s="167"/>
      <c r="M11" s="167"/>
      <c r="N11" s="167"/>
      <c r="O11" s="167"/>
      <c r="P11" s="167"/>
      <c r="Q11" s="179"/>
      <c r="R11" s="179"/>
      <c r="S11" s="179"/>
    </row>
    <row r="12" spans="1:19" ht="12" customHeight="1">
      <c r="A12" s="186" t="s">
        <v>315</v>
      </c>
      <c r="B12" s="187"/>
      <c r="C12" s="187"/>
      <c r="D12" s="188" t="s">
        <v>316</v>
      </c>
      <c r="E12" s="189" t="s">
        <v>316</v>
      </c>
      <c r="F12" s="174"/>
      <c r="G12" s="174"/>
      <c r="H12" s="175"/>
      <c r="I12" s="190" t="s">
        <v>317</v>
      </c>
      <c r="J12" s="191"/>
      <c r="K12" s="191"/>
      <c r="L12" s="191"/>
      <c r="M12" s="191"/>
      <c r="N12" s="191"/>
      <c r="O12" s="191"/>
      <c r="P12" s="451"/>
      <c r="Q12" s="451"/>
      <c r="R12" s="455">
        <v>1</v>
      </c>
      <c r="S12" s="456"/>
    </row>
    <row r="13" spans="1:19" ht="12" customHeight="1">
      <c r="A13" s="186" t="s">
        <v>318</v>
      </c>
      <c r="B13" s="192"/>
      <c r="C13" s="192"/>
      <c r="D13" s="193"/>
      <c r="E13" s="194"/>
      <c r="F13" s="195"/>
      <c r="G13" s="195"/>
      <c r="H13" s="175"/>
      <c r="I13" s="445" t="s">
        <v>319</v>
      </c>
      <c r="J13" s="445"/>
      <c r="K13" s="445"/>
      <c r="L13" s="445"/>
      <c r="M13" s="445"/>
      <c r="N13" s="445"/>
      <c r="O13" s="445"/>
      <c r="P13" s="167"/>
      <c r="Q13" s="179"/>
      <c r="R13" s="179"/>
      <c r="S13" s="179"/>
    </row>
    <row r="14" spans="1:19" ht="12" customHeight="1">
      <c r="A14" s="186" t="s">
        <v>320</v>
      </c>
      <c r="B14" s="192"/>
      <c r="C14" s="192"/>
      <c r="D14" s="192"/>
      <c r="E14" s="194"/>
      <c r="F14" s="195"/>
      <c r="G14" s="195"/>
      <c r="H14" s="175"/>
      <c r="I14" s="196" t="s">
        <v>321</v>
      </c>
      <c r="J14" s="196"/>
      <c r="K14" s="197"/>
      <c r="L14" s="197"/>
      <c r="M14" s="198"/>
      <c r="N14" s="175"/>
      <c r="O14" s="175"/>
      <c r="P14" s="199">
        <v>9</v>
      </c>
      <c r="Q14" s="199">
        <v>5</v>
      </c>
      <c r="R14" s="200">
        <v>1</v>
      </c>
      <c r="S14" s="200">
        <v>3</v>
      </c>
    </row>
    <row r="15" spans="1:19" ht="12" customHeight="1" thickBot="1">
      <c r="A15" s="201"/>
      <c r="B15" s="202"/>
      <c r="C15" s="202"/>
      <c r="D15" s="203"/>
      <c r="E15" s="196"/>
      <c r="F15" s="196"/>
      <c r="G15" s="196"/>
      <c r="H15" s="198"/>
      <c r="I15" s="175"/>
      <c r="J15" s="175"/>
      <c r="K15" s="175"/>
      <c r="L15" s="167"/>
      <c r="M15" s="204"/>
      <c r="N15" s="167"/>
      <c r="O15" s="167"/>
      <c r="P15" s="167"/>
      <c r="Q15" s="204"/>
      <c r="R15" s="204"/>
      <c r="S15" s="204"/>
    </row>
    <row r="16" spans="1:19" ht="29.25" customHeight="1">
      <c r="A16" s="473" t="s">
        <v>322</v>
      </c>
      <c r="B16" s="475" t="s">
        <v>323</v>
      </c>
      <c r="C16" s="476"/>
      <c r="D16" s="476"/>
      <c r="E16" s="476"/>
      <c r="F16" s="476"/>
      <c r="G16" s="477"/>
      <c r="H16" s="457" t="s">
        <v>324</v>
      </c>
      <c r="I16" s="458"/>
      <c r="J16" s="458"/>
      <c r="K16" s="458"/>
      <c r="L16" s="459"/>
      <c r="M16" s="457" t="s">
        <v>325</v>
      </c>
      <c r="N16" s="458"/>
      <c r="O16" s="458"/>
      <c r="P16" s="458"/>
      <c r="Q16" s="458"/>
      <c r="R16" s="458"/>
      <c r="S16" s="459"/>
    </row>
    <row r="17" spans="1:19">
      <c r="A17" s="474"/>
      <c r="B17" s="460" t="s">
        <v>326</v>
      </c>
      <c r="C17" s="461"/>
      <c r="D17" s="461"/>
      <c r="E17" s="462" t="s">
        <v>308</v>
      </c>
      <c r="F17" s="463"/>
      <c r="G17" s="464"/>
      <c r="H17" s="465" t="s">
        <v>327</v>
      </c>
      <c r="I17" s="466" t="s">
        <v>328</v>
      </c>
      <c r="J17" s="466" t="s">
        <v>329</v>
      </c>
      <c r="K17" s="467" t="s">
        <v>330</v>
      </c>
      <c r="L17" s="472" t="s">
        <v>331</v>
      </c>
      <c r="M17" s="465" t="s">
        <v>327</v>
      </c>
      <c r="N17" s="466" t="s">
        <v>328</v>
      </c>
      <c r="O17" s="466" t="s">
        <v>329</v>
      </c>
      <c r="P17" s="467" t="s">
        <v>332</v>
      </c>
      <c r="Q17" s="466" t="s">
        <v>333</v>
      </c>
      <c r="R17" s="466" t="s">
        <v>334</v>
      </c>
      <c r="S17" s="469" t="s">
        <v>331</v>
      </c>
    </row>
    <row r="18" spans="1:19" ht="78.75">
      <c r="A18" s="474"/>
      <c r="B18" s="205" t="s">
        <v>311</v>
      </c>
      <c r="C18" s="206" t="s">
        <v>335</v>
      </c>
      <c r="D18" s="206" t="s">
        <v>336</v>
      </c>
      <c r="E18" s="207" t="s">
        <v>311</v>
      </c>
      <c r="F18" s="206" t="s">
        <v>335</v>
      </c>
      <c r="G18" s="208" t="s">
        <v>337</v>
      </c>
      <c r="H18" s="465"/>
      <c r="I18" s="466"/>
      <c r="J18" s="466"/>
      <c r="K18" s="467"/>
      <c r="L18" s="472"/>
      <c r="M18" s="465"/>
      <c r="N18" s="466"/>
      <c r="O18" s="466"/>
      <c r="P18" s="467"/>
      <c r="Q18" s="466"/>
      <c r="R18" s="466"/>
      <c r="S18" s="470"/>
    </row>
    <row r="19" spans="1:19">
      <c r="A19" s="209">
        <v>1</v>
      </c>
      <c r="B19" s="210">
        <v>2</v>
      </c>
      <c r="C19" s="211">
        <v>3</v>
      </c>
      <c r="D19" s="211">
        <v>4</v>
      </c>
      <c r="E19" s="212">
        <v>5</v>
      </c>
      <c r="F19" s="211">
        <v>6</v>
      </c>
      <c r="G19" s="213">
        <v>7</v>
      </c>
      <c r="H19" s="214">
        <v>8</v>
      </c>
      <c r="I19" s="212">
        <v>9</v>
      </c>
      <c r="J19" s="212">
        <v>10</v>
      </c>
      <c r="K19" s="212">
        <v>11</v>
      </c>
      <c r="L19" s="215">
        <v>12</v>
      </c>
      <c r="M19" s="214">
        <v>13</v>
      </c>
      <c r="N19" s="212">
        <v>14</v>
      </c>
      <c r="O19" s="212">
        <v>15</v>
      </c>
      <c r="P19" s="212">
        <v>16</v>
      </c>
      <c r="Q19" s="212">
        <v>17</v>
      </c>
      <c r="R19" s="212">
        <v>18</v>
      </c>
      <c r="S19" s="215">
        <v>19</v>
      </c>
    </row>
    <row r="20" spans="1:19" s="223" customFormat="1" ht="12.75" customHeight="1">
      <c r="A20" s="216" t="s">
        <v>338</v>
      </c>
      <c r="B20" s="217">
        <v>1</v>
      </c>
      <c r="C20" s="218">
        <v>1</v>
      </c>
      <c r="D20" s="218">
        <v>1</v>
      </c>
      <c r="E20" s="219">
        <v>1</v>
      </c>
      <c r="F20" s="218">
        <v>1</v>
      </c>
      <c r="G20" s="220">
        <v>1</v>
      </c>
      <c r="H20" s="221">
        <v>14523</v>
      </c>
      <c r="I20" s="218">
        <v>1403</v>
      </c>
      <c r="J20" s="218"/>
      <c r="K20" s="218"/>
      <c r="L20" s="222">
        <f t="shared" ref="L20:L39" si="0">SUM(H20:K20)</f>
        <v>15926</v>
      </c>
      <c r="M20" s="221">
        <v>14523</v>
      </c>
      <c r="N20" s="218">
        <v>1403</v>
      </c>
      <c r="O20" s="218"/>
      <c r="P20" s="218"/>
      <c r="Q20" s="218"/>
      <c r="R20" s="218"/>
      <c r="S20" s="222">
        <f t="shared" ref="S20:S39" si="1">SUM(M20:R20)</f>
        <v>15926</v>
      </c>
    </row>
    <row r="21" spans="1:19" ht="12.75" customHeight="1">
      <c r="A21" s="224" t="s">
        <v>339</v>
      </c>
      <c r="B21" s="225">
        <v>1</v>
      </c>
      <c r="C21" s="226">
        <v>1</v>
      </c>
      <c r="D21" s="226">
        <v>1</v>
      </c>
      <c r="E21" s="227">
        <v>1</v>
      </c>
      <c r="F21" s="226">
        <v>1</v>
      </c>
      <c r="G21" s="228">
        <v>1</v>
      </c>
      <c r="H21" s="225">
        <v>14523</v>
      </c>
      <c r="I21" s="226">
        <v>1403</v>
      </c>
      <c r="J21" s="226"/>
      <c r="K21" s="226"/>
      <c r="L21" s="229">
        <f t="shared" si="0"/>
        <v>15926</v>
      </c>
      <c r="M21" s="225">
        <v>14523</v>
      </c>
      <c r="N21" s="226">
        <v>1403</v>
      </c>
      <c r="O21" s="226"/>
      <c r="P21" s="226"/>
      <c r="Q21" s="226"/>
      <c r="R21" s="226"/>
      <c r="S21" s="229">
        <f t="shared" si="1"/>
        <v>15926</v>
      </c>
    </row>
    <row r="22" spans="1:19" ht="12.75" customHeight="1">
      <c r="A22" s="230" t="s">
        <v>340</v>
      </c>
      <c r="B22" s="225"/>
      <c r="C22" s="226"/>
      <c r="D22" s="226"/>
      <c r="E22" s="227"/>
      <c r="F22" s="226"/>
      <c r="G22" s="228"/>
      <c r="H22" s="225"/>
      <c r="I22" s="226"/>
      <c r="J22" s="226"/>
      <c r="K22" s="226"/>
      <c r="L22" s="229">
        <f t="shared" si="0"/>
        <v>0</v>
      </c>
      <c r="M22" s="225"/>
      <c r="N22" s="226"/>
      <c r="O22" s="226"/>
      <c r="P22" s="226"/>
      <c r="Q22" s="227"/>
      <c r="R22" s="227"/>
      <c r="S22" s="229">
        <f t="shared" si="1"/>
        <v>0</v>
      </c>
    </row>
    <row r="23" spans="1:19" ht="12.75" customHeight="1">
      <c r="A23" s="224" t="s">
        <v>339</v>
      </c>
      <c r="B23" s="225"/>
      <c r="C23" s="226"/>
      <c r="D23" s="226"/>
      <c r="E23" s="227"/>
      <c r="F23" s="226"/>
      <c r="G23" s="228"/>
      <c r="H23" s="225"/>
      <c r="I23" s="226"/>
      <c r="J23" s="226"/>
      <c r="K23" s="226"/>
      <c r="L23" s="229">
        <f t="shared" si="0"/>
        <v>0</v>
      </c>
      <c r="M23" s="225"/>
      <c r="N23" s="226"/>
      <c r="O23" s="226"/>
      <c r="P23" s="226"/>
      <c r="Q23" s="227"/>
      <c r="R23" s="227"/>
      <c r="S23" s="229">
        <f t="shared" si="1"/>
        <v>0</v>
      </c>
    </row>
    <row r="24" spans="1:19" ht="12.75" customHeight="1">
      <c r="A24" s="231" t="s">
        <v>341</v>
      </c>
      <c r="B24" s="232"/>
      <c r="C24" s="233"/>
      <c r="D24" s="234"/>
      <c r="E24" s="235"/>
      <c r="F24" s="233"/>
      <c r="G24" s="236"/>
      <c r="H24" s="225"/>
      <c r="I24" s="233"/>
      <c r="J24" s="233"/>
      <c r="K24" s="234"/>
      <c r="L24" s="229"/>
      <c r="M24" s="225"/>
      <c r="N24" s="233"/>
      <c r="O24" s="233"/>
      <c r="P24" s="233"/>
      <c r="Q24" s="235"/>
      <c r="R24" s="235"/>
      <c r="S24" s="229">
        <f t="shared" si="1"/>
        <v>0</v>
      </c>
    </row>
    <row r="25" spans="1:19" ht="12.75" customHeight="1">
      <c r="A25" s="237" t="s">
        <v>342</v>
      </c>
      <c r="B25" s="232"/>
      <c r="C25" s="233"/>
      <c r="D25" s="234"/>
      <c r="E25" s="235"/>
      <c r="F25" s="233"/>
      <c r="G25" s="236"/>
      <c r="H25" s="225"/>
      <c r="I25" s="233"/>
      <c r="J25" s="233"/>
      <c r="K25" s="234"/>
      <c r="L25" s="229"/>
      <c r="M25" s="225"/>
      <c r="N25" s="233"/>
      <c r="O25" s="233"/>
      <c r="P25" s="233"/>
      <c r="Q25" s="235"/>
      <c r="R25" s="235"/>
      <c r="S25" s="229">
        <f t="shared" si="1"/>
        <v>0</v>
      </c>
    </row>
    <row r="26" spans="1:19" ht="12.75" customHeight="1">
      <c r="A26" s="238" t="s">
        <v>343</v>
      </c>
      <c r="B26" s="232">
        <v>10.25</v>
      </c>
      <c r="C26" s="233">
        <v>10.25</v>
      </c>
      <c r="D26" s="234">
        <v>10.25</v>
      </c>
      <c r="E26" s="235">
        <v>10.25</v>
      </c>
      <c r="F26" s="233">
        <v>8.25</v>
      </c>
      <c r="G26" s="236">
        <v>9.08</v>
      </c>
      <c r="H26" s="225">
        <v>83686</v>
      </c>
      <c r="I26" s="233"/>
      <c r="J26" s="233">
        <v>100</v>
      </c>
      <c r="K26" s="234"/>
      <c r="L26" s="229">
        <f t="shared" si="0"/>
        <v>83786</v>
      </c>
      <c r="M26" s="225">
        <v>83686</v>
      </c>
      <c r="N26" s="233"/>
      <c r="O26" s="233">
        <v>100</v>
      </c>
      <c r="P26" s="233"/>
      <c r="Q26" s="235"/>
      <c r="R26" s="235"/>
      <c r="S26" s="229">
        <f t="shared" si="1"/>
        <v>83786</v>
      </c>
    </row>
    <row r="27" spans="1:19" ht="12.75" customHeight="1">
      <c r="A27" s="237" t="s">
        <v>342</v>
      </c>
      <c r="B27" s="232">
        <v>4.1900000000000004</v>
      </c>
      <c r="C27" s="233">
        <v>4.1900000000000004</v>
      </c>
      <c r="D27" s="234">
        <v>4.1900000000000004</v>
      </c>
      <c r="E27" s="235">
        <v>4.1900000000000004</v>
      </c>
      <c r="F27" s="233">
        <v>4.1900000000000004</v>
      </c>
      <c r="G27" s="236">
        <v>4.1900000000000004</v>
      </c>
      <c r="H27" s="225">
        <v>37074</v>
      </c>
      <c r="I27" s="233"/>
      <c r="J27" s="233"/>
      <c r="K27" s="234"/>
      <c r="L27" s="229">
        <f t="shared" si="0"/>
        <v>37074</v>
      </c>
      <c r="M27" s="225">
        <v>37074</v>
      </c>
      <c r="N27" s="233"/>
      <c r="O27" s="233"/>
      <c r="P27" s="233"/>
      <c r="Q27" s="235"/>
      <c r="R27" s="235"/>
      <c r="S27" s="229">
        <f t="shared" si="1"/>
        <v>37074</v>
      </c>
    </row>
    <row r="28" spans="1:19" ht="12.75" customHeight="1">
      <c r="A28" s="231" t="s">
        <v>344</v>
      </c>
      <c r="B28" s="232"/>
      <c r="C28" s="233"/>
      <c r="D28" s="234"/>
      <c r="E28" s="235"/>
      <c r="F28" s="233"/>
      <c r="G28" s="236"/>
      <c r="H28" s="225"/>
      <c r="I28" s="233"/>
      <c r="J28" s="233"/>
      <c r="K28" s="234"/>
      <c r="L28" s="229">
        <f t="shared" si="0"/>
        <v>0</v>
      </c>
      <c r="M28" s="225"/>
      <c r="N28" s="233"/>
      <c r="O28" s="233"/>
      <c r="P28" s="233"/>
      <c r="Q28" s="235"/>
      <c r="R28" s="235"/>
      <c r="S28" s="229">
        <f t="shared" si="1"/>
        <v>0</v>
      </c>
    </row>
    <row r="29" spans="1:19" ht="12.75" customHeight="1">
      <c r="A29" s="237" t="s">
        <v>342</v>
      </c>
      <c r="B29" s="232"/>
      <c r="C29" s="233"/>
      <c r="D29" s="234"/>
      <c r="E29" s="235"/>
      <c r="F29" s="233"/>
      <c r="G29" s="236"/>
      <c r="H29" s="225"/>
      <c r="I29" s="233"/>
      <c r="J29" s="233"/>
      <c r="K29" s="234"/>
      <c r="L29" s="229">
        <f t="shared" si="0"/>
        <v>0</v>
      </c>
      <c r="M29" s="225"/>
      <c r="N29" s="233"/>
      <c r="O29" s="233"/>
      <c r="P29" s="233"/>
      <c r="Q29" s="235"/>
      <c r="R29" s="235"/>
      <c r="S29" s="229">
        <f t="shared" si="1"/>
        <v>0</v>
      </c>
    </row>
    <row r="30" spans="1:19" ht="12.75" customHeight="1">
      <c r="A30" s="239" t="s">
        <v>345</v>
      </c>
      <c r="B30" s="232"/>
      <c r="C30" s="233"/>
      <c r="D30" s="234"/>
      <c r="E30" s="235"/>
      <c r="F30" s="233"/>
      <c r="G30" s="236"/>
      <c r="H30" s="225"/>
      <c r="I30" s="233"/>
      <c r="J30" s="233"/>
      <c r="K30" s="234"/>
      <c r="L30" s="229">
        <f t="shared" si="0"/>
        <v>0</v>
      </c>
      <c r="M30" s="225"/>
      <c r="N30" s="233"/>
      <c r="O30" s="233"/>
      <c r="P30" s="233"/>
      <c r="Q30" s="235"/>
      <c r="R30" s="235"/>
      <c r="S30" s="229">
        <f t="shared" si="1"/>
        <v>0</v>
      </c>
    </row>
    <row r="31" spans="1:19" ht="12.75" customHeight="1">
      <c r="A31" s="237" t="s">
        <v>342</v>
      </c>
      <c r="B31" s="232"/>
      <c r="C31" s="233"/>
      <c r="D31" s="234"/>
      <c r="E31" s="235"/>
      <c r="F31" s="233"/>
      <c r="G31" s="236"/>
      <c r="H31" s="225"/>
      <c r="I31" s="233"/>
      <c r="J31" s="233"/>
      <c r="K31" s="234"/>
      <c r="L31" s="229">
        <f t="shared" si="0"/>
        <v>0</v>
      </c>
      <c r="M31" s="225"/>
      <c r="N31" s="233"/>
      <c r="O31" s="233"/>
      <c r="P31" s="233"/>
      <c r="Q31" s="235"/>
      <c r="R31" s="235"/>
      <c r="S31" s="229">
        <f t="shared" si="1"/>
        <v>0</v>
      </c>
    </row>
    <row r="32" spans="1:19" ht="12.75" customHeight="1">
      <c r="A32" s="231" t="s">
        <v>346</v>
      </c>
      <c r="B32" s="232">
        <v>1.5</v>
      </c>
      <c r="C32" s="233">
        <v>1.5</v>
      </c>
      <c r="D32" s="234">
        <v>1.5</v>
      </c>
      <c r="E32" s="235">
        <v>1.25</v>
      </c>
      <c r="F32" s="233">
        <v>1.25</v>
      </c>
      <c r="G32" s="236">
        <v>1.25</v>
      </c>
      <c r="H32" s="225">
        <v>5306</v>
      </c>
      <c r="I32" s="233">
        <v>1041</v>
      </c>
      <c r="J32" s="233">
        <v>741</v>
      </c>
      <c r="K32" s="234"/>
      <c r="L32" s="229">
        <f t="shared" si="0"/>
        <v>7088</v>
      </c>
      <c r="M32" s="225">
        <v>5306</v>
      </c>
      <c r="N32" s="233">
        <v>1041</v>
      </c>
      <c r="O32" s="233">
        <v>741</v>
      </c>
      <c r="P32" s="233"/>
      <c r="Q32" s="235"/>
      <c r="R32" s="235"/>
      <c r="S32" s="229">
        <f t="shared" si="1"/>
        <v>7088</v>
      </c>
    </row>
    <row r="33" spans="1:19" ht="12.75" customHeight="1" thickBot="1">
      <c r="A33" s="240" t="s">
        <v>347</v>
      </c>
      <c r="B33" s="241"/>
      <c r="C33" s="242"/>
      <c r="D33" s="243"/>
      <c r="E33" s="244"/>
      <c r="F33" s="242"/>
      <c r="G33" s="245"/>
      <c r="H33" s="241"/>
      <c r="I33" s="242"/>
      <c r="J33" s="242"/>
      <c r="K33" s="243"/>
      <c r="L33" s="246">
        <f t="shared" si="0"/>
        <v>0</v>
      </c>
      <c r="M33" s="247"/>
      <c r="N33" s="242"/>
      <c r="O33" s="242"/>
      <c r="P33" s="242"/>
      <c r="Q33" s="244"/>
      <c r="R33" s="244"/>
      <c r="S33" s="246">
        <f t="shared" si="1"/>
        <v>0</v>
      </c>
    </row>
    <row r="34" spans="1:19" ht="12.75" customHeight="1">
      <c r="A34" s="248" t="s">
        <v>331</v>
      </c>
      <c r="B34" s="249">
        <f t="shared" ref="B34:K34" si="2">SUM(B20,B24,B26,B28,B30,B32,B22)</f>
        <v>12.75</v>
      </c>
      <c r="C34" s="250">
        <f t="shared" si="2"/>
        <v>12.75</v>
      </c>
      <c r="D34" s="250">
        <f t="shared" si="2"/>
        <v>12.75</v>
      </c>
      <c r="E34" s="250">
        <f t="shared" si="2"/>
        <v>12.5</v>
      </c>
      <c r="F34" s="250">
        <f t="shared" si="2"/>
        <v>10.5</v>
      </c>
      <c r="G34" s="251">
        <f t="shared" si="2"/>
        <v>11.33</v>
      </c>
      <c r="H34" s="249">
        <f t="shared" si="2"/>
        <v>103515</v>
      </c>
      <c r="I34" s="250">
        <f t="shared" si="2"/>
        <v>2444</v>
      </c>
      <c r="J34" s="250">
        <f t="shared" si="2"/>
        <v>841</v>
      </c>
      <c r="K34" s="250">
        <f t="shared" si="2"/>
        <v>0</v>
      </c>
      <c r="L34" s="252">
        <f t="shared" si="0"/>
        <v>106800</v>
      </c>
      <c r="M34" s="249">
        <f t="shared" ref="M34:R34" si="3">SUM(M20,M24,M26,M28,M30,M32,M22)</f>
        <v>103515</v>
      </c>
      <c r="N34" s="250">
        <f t="shared" si="3"/>
        <v>2444</v>
      </c>
      <c r="O34" s="250">
        <f t="shared" si="3"/>
        <v>841</v>
      </c>
      <c r="P34" s="250">
        <f t="shared" si="3"/>
        <v>0</v>
      </c>
      <c r="Q34" s="250">
        <f t="shared" si="3"/>
        <v>0</v>
      </c>
      <c r="R34" s="250">
        <f t="shared" si="3"/>
        <v>0</v>
      </c>
      <c r="S34" s="252">
        <f t="shared" si="1"/>
        <v>106800</v>
      </c>
    </row>
    <row r="35" spans="1:19" ht="12.75" customHeight="1" thickBot="1">
      <c r="A35" s="253" t="s">
        <v>348</v>
      </c>
      <c r="B35" s="254">
        <f t="shared" ref="B35:K35" si="4">SUM(B21,B25,B27,B29,B31,B23)</f>
        <v>5.19</v>
      </c>
      <c r="C35" s="255">
        <f t="shared" si="4"/>
        <v>5.19</v>
      </c>
      <c r="D35" s="255">
        <f t="shared" si="4"/>
        <v>5.19</v>
      </c>
      <c r="E35" s="255">
        <f t="shared" si="4"/>
        <v>5.19</v>
      </c>
      <c r="F35" s="255">
        <f t="shared" si="4"/>
        <v>5.19</v>
      </c>
      <c r="G35" s="256">
        <f t="shared" si="4"/>
        <v>5.19</v>
      </c>
      <c r="H35" s="254">
        <f t="shared" si="4"/>
        <v>51597</v>
      </c>
      <c r="I35" s="255">
        <f t="shared" si="4"/>
        <v>1403</v>
      </c>
      <c r="J35" s="255">
        <f t="shared" si="4"/>
        <v>0</v>
      </c>
      <c r="K35" s="255">
        <f t="shared" si="4"/>
        <v>0</v>
      </c>
      <c r="L35" s="257">
        <f t="shared" si="0"/>
        <v>53000</v>
      </c>
      <c r="M35" s="254">
        <f t="shared" ref="M35:R35" si="5">SUM(M21,M25,M27,M29,M31,M23)</f>
        <v>51597</v>
      </c>
      <c r="N35" s="255">
        <f t="shared" si="5"/>
        <v>1403</v>
      </c>
      <c r="O35" s="255">
        <f t="shared" si="5"/>
        <v>0</v>
      </c>
      <c r="P35" s="255">
        <f t="shared" si="5"/>
        <v>0</v>
      </c>
      <c r="Q35" s="255">
        <f t="shared" si="5"/>
        <v>0</v>
      </c>
      <c r="R35" s="255">
        <f t="shared" si="5"/>
        <v>0</v>
      </c>
      <c r="S35" s="257">
        <f t="shared" si="1"/>
        <v>53000</v>
      </c>
    </row>
    <row r="36" spans="1:19" ht="12.75" customHeight="1">
      <c r="A36" s="258" t="s">
        <v>349</v>
      </c>
      <c r="B36" s="259">
        <f t="shared" ref="B36:K37" si="6">SUM(B20,B24,B26,B22)</f>
        <v>11.25</v>
      </c>
      <c r="C36" s="260">
        <f t="shared" si="6"/>
        <v>11.25</v>
      </c>
      <c r="D36" s="260">
        <f t="shared" si="6"/>
        <v>11.25</v>
      </c>
      <c r="E36" s="260">
        <f t="shared" si="6"/>
        <v>11.25</v>
      </c>
      <c r="F36" s="260">
        <f t="shared" si="6"/>
        <v>9.25</v>
      </c>
      <c r="G36" s="261">
        <f t="shared" si="6"/>
        <v>10.08</v>
      </c>
      <c r="H36" s="259">
        <f t="shared" si="6"/>
        <v>98209</v>
      </c>
      <c r="I36" s="260">
        <f t="shared" si="6"/>
        <v>1403</v>
      </c>
      <c r="J36" s="260">
        <f t="shared" si="6"/>
        <v>100</v>
      </c>
      <c r="K36" s="260">
        <f t="shared" si="6"/>
        <v>0</v>
      </c>
      <c r="L36" s="262">
        <f t="shared" si="0"/>
        <v>99712</v>
      </c>
      <c r="M36" s="259">
        <f t="shared" ref="M36:R37" si="7">SUM(M20,M24,M26,M22)</f>
        <v>98209</v>
      </c>
      <c r="N36" s="260">
        <f t="shared" si="7"/>
        <v>1403</v>
      </c>
      <c r="O36" s="260">
        <f t="shared" si="7"/>
        <v>100</v>
      </c>
      <c r="P36" s="260">
        <f t="shared" si="7"/>
        <v>0</v>
      </c>
      <c r="Q36" s="260">
        <f t="shared" si="7"/>
        <v>0</v>
      </c>
      <c r="R36" s="260">
        <f t="shared" si="7"/>
        <v>0</v>
      </c>
      <c r="S36" s="262">
        <f t="shared" si="1"/>
        <v>99712</v>
      </c>
    </row>
    <row r="37" spans="1:19" ht="12.75" customHeight="1">
      <c r="A37" s="263" t="s">
        <v>342</v>
      </c>
      <c r="B37" s="264">
        <f t="shared" si="6"/>
        <v>5.19</v>
      </c>
      <c r="C37" s="265">
        <f t="shared" si="6"/>
        <v>5.19</v>
      </c>
      <c r="D37" s="265">
        <f t="shared" si="6"/>
        <v>5.19</v>
      </c>
      <c r="E37" s="265">
        <f t="shared" si="6"/>
        <v>5.19</v>
      </c>
      <c r="F37" s="265">
        <f t="shared" si="6"/>
        <v>5.19</v>
      </c>
      <c r="G37" s="266">
        <f t="shared" si="6"/>
        <v>5.19</v>
      </c>
      <c r="H37" s="264">
        <f t="shared" si="6"/>
        <v>51597</v>
      </c>
      <c r="I37" s="265">
        <f t="shared" si="6"/>
        <v>1403</v>
      </c>
      <c r="J37" s="265">
        <f t="shared" si="6"/>
        <v>0</v>
      </c>
      <c r="K37" s="265">
        <f t="shared" si="6"/>
        <v>0</v>
      </c>
      <c r="L37" s="229">
        <f t="shared" si="0"/>
        <v>53000</v>
      </c>
      <c r="M37" s="264">
        <f t="shared" si="7"/>
        <v>51597</v>
      </c>
      <c r="N37" s="265">
        <f t="shared" si="7"/>
        <v>1403</v>
      </c>
      <c r="O37" s="265">
        <f t="shared" si="7"/>
        <v>0</v>
      </c>
      <c r="P37" s="265">
        <f t="shared" si="7"/>
        <v>0</v>
      </c>
      <c r="Q37" s="265">
        <f t="shared" si="7"/>
        <v>0</v>
      </c>
      <c r="R37" s="265">
        <f t="shared" si="7"/>
        <v>0</v>
      </c>
      <c r="S37" s="229">
        <f t="shared" si="1"/>
        <v>53000</v>
      </c>
    </row>
    <row r="38" spans="1:19" ht="12.75" customHeight="1">
      <c r="A38" s="267" t="s">
        <v>350</v>
      </c>
      <c r="B38" s="264">
        <f t="shared" ref="B38:K39" si="8">SUM(B26,B28,B30)</f>
        <v>10.25</v>
      </c>
      <c r="C38" s="265">
        <f t="shared" si="8"/>
        <v>10.25</v>
      </c>
      <c r="D38" s="265">
        <f t="shared" si="8"/>
        <v>10.25</v>
      </c>
      <c r="E38" s="265">
        <f t="shared" si="8"/>
        <v>10.25</v>
      </c>
      <c r="F38" s="265">
        <f t="shared" si="8"/>
        <v>8.25</v>
      </c>
      <c r="G38" s="266">
        <f t="shared" si="8"/>
        <v>9.08</v>
      </c>
      <c r="H38" s="264">
        <f t="shared" si="8"/>
        <v>83686</v>
      </c>
      <c r="I38" s="265">
        <f t="shared" si="8"/>
        <v>0</v>
      </c>
      <c r="J38" s="265">
        <f t="shared" si="8"/>
        <v>100</v>
      </c>
      <c r="K38" s="265">
        <f t="shared" si="8"/>
        <v>0</v>
      </c>
      <c r="L38" s="229">
        <f t="shared" si="0"/>
        <v>83786</v>
      </c>
      <c r="M38" s="264">
        <f t="shared" ref="M38:R39" si="9">SUM(M26,M28,M30)</f>
        <v>83686</v>
      </c>
      <c r="N38" s="265">
        <f t="shared" si="9"/>
        <v>0</v>
      </c>
      <c r="O38" s="265">
        <f t="shared" si="9"/>
        <v>100</v>
      </c>
      <c r="P38" s="265">
        <f t="shared" si="9"/>
        <v>0</v>
      </c>
      <c r="Q38" s="265">
        <f t="shared" si="9"/>
        <v>0</v>
      </c>
      <c r="R38" s="265">
        <f t="shared" si="9"/>
        <v>0</v>
      </c>
      <c r="S38" s="229">
        <f t="shared" si="1"/>
        <v>83786</v>
      </c>
    </row>
    <row r="39" spans="1:19" ht="12.75" customHeight="1" thickBot="1">
      <c r="A39" s="268" t="s">
        <v>342</v>
      </c>
      <c r="B39" s="269">
        <f t="shared" si="8"/>
        <v>4.1900000000000004</v>
      </c>
      <c r="C39" s="270">
        <f t="shared" si="8"/>
        <v>4.1900000000000004</v>
      </c>
      <c r="D39" s="270">
        <f t="shared" si="8"/>
        <v>4.1900000000000004</v>
      </c>
      <c r="E39" s="270">
        <f t="shared" si="8"/>
        <v>4.1900000000000004</v>
      </c>
      <c r="F39" s="270">
        <f t="shared" si="8"/>
        <v>4.1900000000000004</v>
      </c>
      <c r="G39" s="271">
        <f t="shared" si="8"/>
        <v>4.1900000000000004</v>
      </c>
      <c r="H39" s="269">
        <f t="shared" si="8"/>
        <v>37074</v>
      </c>
      <c r="I39" s="270">
        <f t="shared" si="8"/>
        <v>0</v>
      </c>
      <c r="J39" s="270">
        <f t="shared" si="8"/>
        <v>0</v>
      </c>
      <c r="K39" s="270">
        <f t="shared" si="8"/>
        <v>0</v>
      </c>
      <c r="L39" s="257">
        <f t="shared" si="0"/>
        <v>37074</v>
      </c>
      <c r="M39" s="269">
        <f t="shared" si="9"/>
        <v>37074</v>
      </c>
      <c r="N39" s="270">
        <f t="shared" si="9"/>
        <v>0</v>
      </c>
      <c r="O39" s="270">
        <f t="shared" si="9"/>
        <v>0</v>
      </c>
      <c r="P39" s="270">
        <f t="shared" si="9"/>
        <v>0</v>
      </c>
      <c r="Q39" s="270">
        <f t="shared" si="9"/>
        <v>0</v>
      </c>
      <c r="R39" s="270">
        <f t="shared" si="9"/>
        <v>0</v>
      </c>
      <c r="S39" s="257">
        <f t="shared" si="1"/>
        <v>37074</v>
      </c>
    </row>
    <row r="40" spans="1:19" ht="11.2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</row>
    <row r="41" spans="1:19" ht="12.75" hidden="1" customHeight="1">
      <c r="A41" s="273" t="s">
        <v>351</v>
      </c>
      <c r="B41" s="273"/>
      <c r="C41" s="273"/>
      <c r="D41" s="175"/>
      <c r="E41" s="175"/>
      <c r="F41" s="175"/>
      <c r="G41" s="175"/>
      <c r="H41" s="175"/>
      <c r="I41" s="175"/>
      <c r="J41" s="175"/>
      <c r="K41" s="175"/>
      <c r="L41" s="167"/>
      <c r="M41" s="167"/>
      <c r="N41" s="167"/>
      <c r="O41" s="167"/>
      <c r="P41" s="167"/>
      <c r="Q41" s="167"/>
      <c r="R41" s="167"/>
      <c r="S41" s="167"/>
    </row>
    <row r="42" spans="1:19" ht="12.75" customHeight="1">
      <c r="A42" s="274" t="s">
        <v>352</v>
      </c>
      <c r="B42" s="274"/>
      <c r="C42" s="274"/>
      <c r="D42" s="167"/>
      <c r="E42" s="275"/>
      <c r="F42" s="275"/>
      <c r="G42" s="275"/>
      <c r="H42" s="275"/>
      <c r="I42" s="275"/>
      <c r="J42" s="274"/>
      <c r="K42" s="471" t="s">
        <v>235</v>
      </c>
      <c r="L42" s="471"/>
      <c r="M42" s="471"/>
      <c r="N42" s="471"/>
      <c r="O42" s="471"/>
      <c r="P42" s="471"/>
      <c r="Q42" s="167"/>
      <c r="R42" s="167"/>
      <c r="S42" s="167"/>
    </row>
    <row r="43" spans="1:19" ht="12" customHeight="1">
      <c r="A43" s="451"/>
      <c r="B43" s="451"/>
      <c r="C43" s="174"/>
      <c r="D43" s="167"/>
      <c r="E43" s="167"/>
      <c r="F43" s="468" t="s">
        <v>237</v>
      </c>
      <c r="G43" s="468"/>
      <c r="H43" s="468"/>
      <c r="I43" s="273"/>
      <c r="J43" s="273"/>
      <c r="K43" s="273"/>
      <c r="L43" s="273"/>
      <c r="M43" s="276" t="s">
        <v>238</v>
      </c>
      <c r="N43" s="276"/>
      <c r="O43" s="174"/>
      <c r="P43" s="167"/>
      <c r="Q43" s="167"/>
      <c r="R43" s="167"/>
      <c r="S43" s="167"/>
    </row>
    <row r="44" spans="1:19" ht="12.75" hidden="1" customHeight="1">
      <c r="A44" s="174"/>
      <c r="B44" s="174"/>
      <c r="C44" s="174"/>
      <c r="D44" s="167"/>
      <c r="E44" s="167"/>
      <c r="F44" s="167"/>
      <c r="G44" s="167"/>
      <c r="H44" s="174"/>
      <c r="I44" s="167"/>
      <c r="J44" s="167"/>
      <c r="K44" s="175"/>
      <c r="L44" s="175"/>
      <c r="M44" s="174"/>
      <c r="N44" s="174"/>
      <c r="O44" s="174"/>
      <c r="P44" s="167"/>
      <c r="Q44" s="167"/>
      <c r="R44" s="167"/>
      <c r="S44" s="167"/>
    </row>
    <row r="45" spans="1:19" ht="18" customHeight="1">
      <c r="A45" s="274" t="s">
        <v>353</v>
      </c>
      <c r="B45" s="274"/>
      <c r="C45" s="274"/>
      <c r="D45" s="167"/>
      <c r="E45" s="275"/>
      <c r="F45" s="275"/>
      <c r="G45" s="275"/>
      <c r="H45" s="275"/>
      <c r="I45" s="275"/>
      <c r="J45" s="274"/>
      <c r="K45" s="471" t="s">
        <v>240</v>
      </c>
      <c r="L45" s="471"/>
      <c r="M45" s="471"/>
      <c r="N45" s="471"/>
      <c r="O45" s="471"/>
      <c r="P45" s="471"/>
      <c r="Q45" s="167"/>
      <c r="R45" s="167"/>
      <c r="S45" s="167"/>
    </row>
    <row r="46" spans="1:19">
      <c r="A46" s="451"/>
      <c r="B46" s="451"/>
      <c r="C46" s="174"/>
      <c r="D46" s="167"/>
      <c r="E46" s="167"/>
      <c r="F46" s="468" t="s">
        <v>237</v>
      </c>
      <c r="G46" s="468"/>
      <c r="H46" s="468"/>
      <c r="I46" s="273"/>
      <c r="J46" s="273"/>
      <c r="K46" s="273"/>
      <c r="L46" s="273"/>
      <c r="M46" s="276" t="s">
        <v>238</v>
      </c>
      <c r="N46" s="276"/>
      <c r="O46" s="174"/>
      <c r="P46" s="167"/>
      <c r="Q46" s="167"/>
      <c r="R46" s="167"/>
      <c r="S46" s="167"/>
    </row>
    <row r="47" spans="1:19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</row>
    <row r="48" spans="1:19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</row>
    <row r="49" spans="1:19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</row>
  </sheetData>
  <mergeCells count="36"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" xr:uid="{82FD7416-F19F-41F0-B058-23171B241007}">
      <formula1>1</formula1>
      <formula2>5501</formula2>
    </dataValidation>
  </dataValidations>
  <pageMargins left="0.19685039370078741" right="0.11811023622047245" top="0" bottom="0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BC7B-B642-4C43-9795-B7F2EB0630D2}">
  <dimension ref="A1:F35"/>
  <sheetViews>
    <sheetView topLeftCell="A7" workbookViewId="0">
      <selection activeCell="G25" sqref="G25"/>
    </sheetView>
  </sheetViews>
  <sheetFormatPr defaultRowHeight="15"/>
  <cols>
    <col min="1" max="1" width="9.140625" style="149"/>
    <col min="2" max="2" width="6.28515625" style="149" customWidth="1"/>
    <col min="3" max="3" width="28.7109375" style="149" customWidth="1"/>
    <col min="4" max="4" width="18" style="149" customWidth="1"/>
    <col min="5" max="16384" width="9.140625" style="149"/>
  </cols>
  <sheetData>
    <row r="1" spans="1:6">
      <c r="A1" s="277"/>
      <c r="B1" s="277"/>
      <c r="C1" s="277"/>
      <c r="D1" s="277"/>
      <c r="E1" s="277"/>
    </row>
    <row r="2" spans="1:6">
      <c r="A2" s="277"/>
      <c r="B2" s="277"/>
      <c r="C2" s="277"/>
      <c r="D2" s="277"/>
      <c r="E2" s="277"/>
    </row>
    <row r="3" spans="1:6">
      <c r="A3" s="277"/>
      <c r="B3" s="277"/>
      <c r="C3" s="277"/>
      <c r="D3" s="277"/>
      <c r="E3" s="277"/>
    </row>
    <row r="4" spans="1:6">
      <c r="A4" s="277"/>
      <c r="B4" s="479" t="s">
        <v>249</v>
      </c>
      <c r="C4" s="479"/>
      <c r="D4" s="479"/>
      <c r="E4" s="479"/>
    </row>
    <row r="5" spans="1:6">
      <c r="A5" s="277"/>
      <c r="B5" s="277"/>
      <c r="C5" s="480" t="s">
        <v>250</v>
      </c>
      <c r="D5" s="480"/>
      <c r="E5" s="278"/>
    </row>
    <row r="6" spans="1:6">
      <c r="A6" s="277"/>
      <c r="B6" s="277"/>
      <c r="C6" s="277"/>
      <c r="D6" s="277"/>
      <c r="E6" s="277"/>
    </row>
    <row r="7" spans="1:6" ht="15.75">
      <c r="A7" s="481" t="s">
        <v>382</v>
      </c>
      <c r="B7" s="481"/>
      <c r="C7" s="481"/>
      <c r="D7" s="481"/>
      <c r="E7" s="481"/>
      <c r="F7" s="481"/>
    </row>
    <row r="8" spans="1:6">
      <c r="A8" s="277"/>
      <c r="B8" s="277"/>
      <c r="C8" s="277"/>
      <c r="D8" s="277"/>
      <c r="E8" s="277"/>
    </row>
    <row r="9" spans="1:6">
      <c r="A9" s="277"/>
      <c r="B9" s="277"/>
      <c r="C9" s="479" t="s">
        <v>364</v>
      </c>
      <c r="D9" s="479"/>
      <c r="E9" s="277"/>
    </row>
    <row r="10" spans="1:6">
      <c r="A10" s="277"/>
      <c r="B10" s="482" t="s">
        <v>356</v>
      </c>
      <c r="C10" s="482"/>
      <c r="D10" s="482"/>
      <c r="E10" s="277"/>
    </row>
    <row r="11" spans="1:6">
      <c r="A11" s="277"/>
      <c r="B11" s="277"/>
      <c r="C11" s="277"/>
      <c r="D11" s="277"/>
      <c r="E11" s="277"/>
    </row>
    <row r="12" spans="1:6">
      <c r="A12" s="277"/>
      <c r="B12" s="279" t="s">
        <v>357</v>
      </c>
      <c r="C12" s="279" t="s">
        <v>358</v>
      </c>
      <c r="D12" s="279" t="s">
        <v>359</v>
      </c>
      <c r="E12" s="277"/>
    </row>
    <row r="13" spans="1:6">
      <c r="A13" s="277"/>
      <c r="B13" s="280">
        <v>1</v>
      </c>
      <c r="C13" s="280" t="s">
        <v>360</v>
      </c>
      <c r="D13" s="280">
        <v>0.25</v>
      </c>
      <c r="E13" s="277"/>
    </row>
    <row r="14" spans="1:6">
      <c r="A14" s="277"/>
      <c r="B14" s="280">
        <v>2</v>
      </c>
      <c r="C14" s="280" t="s">
        <v>361</v>
      </c>
      <c r="D14" s="280">
        <v>2</v>
      </c>
      <c r="E14" s="277"/>
    </row>
    <row r="15" spans="1:6">
      <c r="A15" s="277"/>
      <c r="B15" s="280"/>
      <c r="C15" s="280"/>
      <c r="D15" s="280"/>
      <c r="E15" s="277"/>
    </row>
    <row r="16" spans="1:6">
      <c r="A16" s="277"/>
      <c r="B16" s="280"/>
      <c r="C16" s="280"/>
      <c r="D16" s="280"/>
      <c r="E16" s="277"/>
    </row>
    <row r="17" spans="1:5">
      <c r="A17" s="277"/>
      <c r="B17" s="280"/>
      <c r="C17" s="280"/>
      <c r="D17" s="280"/>
      <c r="E17" s="277"/>
    </row>
    <row r="18" spans="1:5">
      <c r="A18" s="277"/>
      <c r="B18" s="280"/>
      <c r="C18" s="280"/>
      <c r="D18" s="280"/>
      <c r="E18" s="277"/>
    </row>
    <row r="19" spans="1:5">
      <c r="A19" s="277"/>
      <c r="B19" s="483" t="s">
        <v>233</v>
      </c>
      <c r="C19" s="484"/>
      <c r="D19" s="279">
        <f>SUM(D13:D18)</f>
        <v>2.25</v>
      </c>
      <c r="E19" s="277"/>
    </row>
    <row r="20" spans="1:5">
      <c r="A20" s="277"/>
      <c r="B20" s="277"/>
      <c r="C20" s="277"/>
      <c r="D20" s="277"/>
      <c r="E20" s="277"/>
    </row>
    <row r="21" spans="1:5">
      <c r="A21" s="277"/>
      <c r="B21" s="277"/>
      <c r="C21" s="277"/>
      <c r="D21" s="277"/>
      <c r="E21" s="277"/>
    </row>
    <row r="22" spans="1:5">
      <c r="A22" s="277"/>
      <c r="B22" s="478" t="s">
        <v>362</v>
      </c>
      <c r="C22" s="478"/>
      <c r="D22" s="281" t="s">
        <v>235</v>
      </c>
      <c r="E22" s="277"/>
    </row>
    <row r="23" spans="1:5">
      <c r="A23" s="277"/>
      <c r="B23" s="277"/>
      <c r="C23" s="282" t="s">
        <v>237</v>
      </c>
      <c r="D23" s="282" t="s">
        <v>363</v>
      </c>
      <c r="E23" s="282"/>
    </row>
    <row r="24" spans="1:5">
      <c r="A24" s="277"/>
      <c r="B24" s="277"/>
      <c r="C24" s="277"/>
      <c r="D24" s="277"/>
      <c r="E24" s="277"/>
    </row>
    <row r="25" spans="1:5">
      <c r="A25" s="277"/>
      <c r="B25" s="478" t="s">
        <v>353</v>
      </c>
      <c r="C25" s="478"/>
      <c r="D25" s="281" t="s">
        <v>240</v>
      </c>
      <c r="E25" s="277"/>
    </row>
    <row r="26" spans="1:5">
      <c r="A26" s="277"/>
      <c r="B26" s="277"/>
      <c r="C26" s="282" t="s">
        <v>237</v>
      </c>
      <c r="D26" s="282" t="s">
        <v>363</v>
      </c>
      <c r="E26" s="277"/>
    </row>
    <row r="27" spans="1:5">
      <c r="A27" s="277"/>
      <c r="B27" s="277"/>
      <c r="C27" s="277"/>
      <c r="D27" s="277"/>
      <c r="E27" s="277"/>
    </row>
    <row r="28" spans="1:5">
      <c r="A28" s="277"/>
      <c r="B28" s="277"/>
      <c r="C28" s="277"/>
      <c r="D28" s="277"/>
      <c r="E28" s="277"/>
    </row>
    <row r="29" spans="1:5">
      <c r="A29" s="277"/>
      <c r="B29" s="277"/>
      <c r="C29" s="277"/>
      <c r="D29" s="277"/>
      <c r="E29" s="277"/>
    </row>
    <row r="30" spans="1:5">
      <c r="A30" s="277"/>
      <c r="B30" s="277"/>
      <c r="C30" s="277"/>
      <c r="D30" s="277"/>
      <c r="E30" s="277"/>
    </row>
    <row r="31" spans="1:5">
      <c r="A31" s="277"/>
      <c r="B31" s="277"/>
      <c r="C31" s="277"/>
      <c r="D31" s="277"/>
      <c r="E31" s="277"/>
    </row>
    <row r="32" spans="1:5">
      <c r="A32" s="277"/>
      <c r="B32" s="277"/>
      <c r="C32" s="277"/>
      <c r="D32" s="277"/>
      <c r="E32" s="277"/>
    </row>
    <row r="33" spans="1:5">
      <c r="A33" s="277"/>
      <c r="B33" s="277"/>
      <c r="C33" s="277"/>
      <c r="D33" s="277"/>
      <c r="E33" s="277"/>
    </row>
    <row r="34" spans="1:5">
      <c r="A34" s="277"/>
      <c r="B34" s="277"/>
      <c r="C34" s="277"/>
      <c r="D34" s="277"/>
      <c r="E34" s="277"/>
    </row>
    <row r="35" spans="1:5">
      <c r="A35" s="277"/>
      <c r="B35" s="277"/>
      <c r="C35" s="277"/>
      <c r="D35" s="277"/>
      <c r="E35" s="277"/>
    </row>
  </sheetData>
  <mergeCells count="8">
    <mergeCell ref="B22:C22"/>
    <mergeCell ref="B25:C25"/>
    <mergeCell ref="B4:E4"/>
    <mergeCell ref="C5:D5"/>
    <mergeCell ref="A7:F7"/>
    <mergeCell ref="C9:D9"/>
    <mergeCell ref="B10:D10"/>
    <mergeCell ref="B19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Forma Nr. 2 SUM</vt:lpstr>
      <vt:lpstr>Forma Nr. 2 SB</vt:lpstr>
      <vt:lpstr>Forma Nr. 2 ML</vt:lpstr>
      <vt:lpstr>FS gautos</vt:lpstr>
      <vt:lpstr>FS sukauptos</vt:lpstr>
      <vt:lpstr>9 priedas</vt:lpstr>
      <vt:lpstr>Pažyma prie 9 priedo</vt:lpstr>
      <vt:lpstr>Forma Nr. B-2</vt:lpstr>
      <vt:lpstr>Pažyma dėl neužimtų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2021-07-14T10:18:17Z</cp:lastPrinted>
  <dcterms:created xsi:type="dcterms:W3CDTF">2019-01-14T20:28:53Z</dcterms:created>
  <dcterms:modified xsi:type="dcterms:W3CDTF">2021-07-14T10:18:41Z</dcterms:modified>
</cp:coreProperties>
</file>